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fnso.local\dfs\Nov\V\УБПиГД\Отчеты_Об_исполнении_обл.бюджета\2021 год\Годовой отчет_КСП НСО и ЗС НСО\Допматериалы\"/>
    </mc:Choice>
  </mc:AlternateContent>
  <bookViews>
    <workbookView xWindow="-450" yWindow="-270" windowWidth="10275" windowHeight="7755"/>
  </bookViews>
  <sheets>
    <sheet name="Исполнение доходов" sheetId="2" r:id="rId1"/>
  </sheets>
  <definedNames>
    <definedName name="_xlnm._FilterDatabase" localSheetId="0" hidden="1">'Исполнение доходов'!$A$3:$H$827</definedName>
    <definedName name="_xlnm.Print_Titles" localSheetId="0">'Исполнение доходов'!$3:$3</definedName>
    <definedName name="_xlnm.Print_Area" localSheetId="0">'Исполнение доходов'!$A$1:$G$828</definedName>
  </definedNames>
  <calcPr calcId="162913"/>
</workbook>
</file>

<file path=xl/calcChain.xml><?xml version="1.0" encoding="utf-8"?>
<calcChain xmlns="http://schemas.openxmlformats.org/spreadsheetml/2006/main">
  <c r="G827" i="2" l="1"/>
  <c r="F827" i="2"/>
  <c r="D827" i="2"/>
  <c r="E827" i="2"/>
  <c r="C827" i="2"/>
  <c r="F110" i="2" l="1"/>
  <c r="G110" i="2"/>
  <c r="G8" i="2"/>
  <c r="G9" i="2"/>
  <c r="G11" i="2"/>
  <c r="G12" i="2"/>
  <c r="G13" i="2"/>
  <c r="G14" i="2"/>
  <c r="G15" i="2"/>
  <c r="G16" i="2"/>
  <c r="G17" i="2"/>
  <c r="G18" i="2"/>
  <c r="G22" i="2"/>
  <c r="G28" i="2"/>
  <c r="G29" i="2"/>
  <c r="G32" i="2"/>
  <c r="G33" i="2"/>
  <c r="G34" i="2"/>
  <c r="G35" i="2"/>
  <c r="G36" i="2"/>
  <c r="G37" i="2"/>
  <c r="G38" i="2"/>
  <c r="G40" i="2"/>
  <c r="G41" i="2"/>
  <c r="G43" i="2"/>
  <c r="G44" i="2"/>
  <c r="G46" i="2"/>
  <c r="G47" i="2"/>
  <c r="G49" i="2"/>
  <c r="G50" i="2"/>
  <c r="G55" i="2"/>
  <c r="G58" i="2"/>
  <c r="G64" i="2"/>
  <c r="G67" i="2"/>
  <c r="G68" i="2"/>
  <c r="G70" i="2"/>
  <c r="G71" i="2"/>
  <c r="G73" i="2"/>
  <c r="G76" i="2"/>
  <c r="G77" i="2"/>
  <c r="G78" i="2"/>
  <c r="G80" i="2"/>
  <c r="G82" i="2"/>
  <c r="G86" i="2"/>
  <c r="G88" i="2"/>
  <c r="G91" i="2"/>
  <c r="G93" i="2"/>
  <c r="G96" i="2"/>
  <c r="G97" i="2"/>
  <c r="G99" i="2"/>
  <c r="G101" i="2"/>
  <c r="G103" i="2"/>
  <c r="G112" i="2"/>
  <c r="G114" i="2"/>
  <c r="G116" i="2"/>
  <c r="G121" i="2"/>
  <c r="G123" i="2"/>
  <c r="G125" i="2"/>
  <c r="G127" i="2"/>
  <c r="G129" i="2"/>
  <c r="G149" i="2"/>
  <c r="G153" i="2"/>
  <c r="G154" i="2"/>
  <c r="G155" i="2"/>
  <c r="G161" i="2"/>
  <c r="G164" i="2"/>
  <c r="G167" i="2"/>
  <c r="G169" i="2"/>
  <c r="G170" i="2"/>
  <c r="G172" i="2"/>
  <c r="G177" i="2"/>
  <c r="G183" i="2"/>
  <c r="G188" i="2"/>
  <c r="G192" i="2"/>
  <c r="G194" i="2"/>
  <c r="G202" i="2"/>
  <c r="G204" i="2"/>
  <c r="G206" i="2"/>
  <c r="G208" i="2"/>
  <c r="G211" i="2"/>
  <c r="G212" i="2"/>
  <c r="G213" i="2"/>
  <c r="G217" i="2"/>
  <c r="G219" i="2"/>
  <c r="G221" i="2"/>
  <c r="G223" i="2"/>
  <c r="G225" i="2"/>
  <c r="G227" i="2"/>
  <c r="G229" i="2"/>
  <c r="G231" i="2"/>
  <c r="G232" i="2"/>
  <c r="G233" i="2"/>
  <c r="G234" i="2"/>
  <c r="G235" i="2"/>
  <c r="G237" i="2"/>
  <c r="G238" i="2"/>
  <c r="G241" i="2"/>
  <c r="G242" i="2"/>
  <c r="G245" i="2"/>
  <c r="G246" i="2"/>
  <c r="G247" i="2"/>
  <c r="G249" i="2"/>
  <c r="G251" i="2"/>
  <c r="G252" i="2"/>
  <c r="G253" i="2"/>
  <c r="G255" i="2"/>
  <c r="G256" i="2"/>
  <c r="G257" i="2"/>
  <c r="G258" i="2"/>
  <c r="G261" i="2"/>
  <c r="G262" i="2"/>
  <c r="G263" i="2"/>
  <c r="G264" i="2"/>
  <c r="G265" i="2"/>
  <c r="G266" i="2"/>
  <c r="G267" i="2"/>
  <c r="G269" i="2"/>
  <c r="G270" i="2"/>
  <c r="G273" i="2"/>
  <c r="G278" i="2"/>
  <c r="G279" i="2"/>
  <c r="G280" i="2"/>
  <c r="G281" i="2"/>
  <c r="G284" i="2"/>
  <c r="G287" i="2"/>
  <c r="G291" i="2"/>
  <c r="G292" i="2"/>
  <c r="G296" i="2"/>
  <c r="G297" i="2"/>
  <c r="G299" i="2"/>
  <c r="G302" i="2"/>
  <c r="G304" i="2"/>
  <c r="G305" i="2"/>
  <c r="G308" i="2"/>
  <c r="G309" i="2"/>
  <c r="G311" i="2"/>
  <c r="G313" i="2"/>
  <c r="G314" i="2"/>
  <c r="G315" i="2"/>
  <c r="G318" i="2"/>
  <c r="G319" i="2"/>
  <c r="G323" i="2"/>
  <c r="G326" i="2"/>
  <c r="G330" i="2"/>
  <c r="G333" i="2"/>
  <c r="G340" i="2"/>
  <c r="G342" i="2"/>
  <c r="G343" i="2"/>
  <c r="G346" i="2"/>
  <c r="G348" i="2"/>
  <c r="G349" i="2"/>
  <c r="G351" i="2"/>
  <c r="G354" i="2"/>
  <c r="G355" i="2"/>
  <c r="G360" i="2"/>
  <c r="G362" i="2"/>
  <c r="G363" i="2"/>
  <c r="G366" i="2"/>
  <c r="G368" i="2"/>
  <c r="G369" i="2"/>
  <c r="G372" i="2"/>
  <c r="G374" i="2"/>
  <c r="G377" i="2"/>
  <c r="G379" i="2"/>
  <c r="G381" i="2"/>
  <c r="G382" i="2"/>
  <c r="G383" i="2"/>
  <c r="G385" i="2"/>
  <c r="G386" i="2"/>
  <c r="G389" i="2"/>
  <c r="G392" i="2"/>
  <c r="G397" i="2"/>
  <c r="G398" i="2"/>
  <c r="G402" i="2"/>
  <c r="G403" i="2"/>
  <c r="G405" i="2"/>
  <c r="G408" i="2"/>
  <c r="G411" i="2"/>
  <c r="G412" i="2"/>
  <c r="G413" i="2"/>
  <c r="G416" i="2"/>
  <c r="G418" i="2"/>
  <c r="G419" i="2"/>
  <c r="G421" i="2"/>
  <c r="G422" i="2"/>
  <c r="G423" i="2"/>
  <c r="G425" i="2"/>
  <c r="G426" i="2"/>
  <c r="G432" i="2"/>
  <c r="G434" i="2"/>
  <c r="G436" i="2"/>
  <c r="G437" i="2"/>
  <c r="G439" i="2"/>
  <c r="G440" i="2"/>
  <c r="G441" i="2"/>
  <c r="G442" i="2"/>
  <c r="G446" i="2"/>
  <c r="G447" i="2"/>
  <c r="G449" i="2"/>
  <c r="G450" i="2"/>
  <c r="G452" i="2"/>
  <c r="G454" i="2"/>
  <c r="G456" i="2"/>
  <c r="G466" i="2"/>
  <c r="G468" i="2"/>
  <c r="G470" i="2"/>
  <c r="G472" i="2"/>
  <c r="G473" i="2"/>
  <c r="G474" i="2"/>
  <c r="G475" i="2"/>
  <c r="G481" i="2"/>
  <c r="G482" i="2"/>
  <c r="G487" i="2"/>
  <c r="G489" i="2"/>
  <c r="G491" i="2"/>
  <c r="G492" i="2"/>
  <c r="G494" i="2"/>
  <c r="G496" i="2"/>
  <c r="G500" i="2"/>
  <c r="G503" i="2"/>
  <c r="G506" i="2"/>
  <c r="G507" i="2"/>
  <c r="G509" i="2"/>
  <c r="G512" i="2"/>
  <c r="G513" i="2"/>
  <c r="G514" i="2"/>
  <c r="G515" i="2"/>
  <c r="G517" i="2"/>
  <c r="G520" i="2"/>
  <c r="G528" i="2"/>
  <c r="G531" i="2"/>
  <c r="G534" i="2"/>
  <c r="G535" i="2"/>
  <c r="G536" i="2"/>
  <c r="G537" i="2"/>
  <c r="G538" i="2"/>
  <c r="G560" i="2"/>
  <c r="G565" i="2"/>
  <c r="F8" i="2"/>
  <c r="F9" i="2"/>
  <c r="F11" i="2"/>
  <c r="F12" i="2"/>
  <c r="F13" i="2"/>
  <c r="F14" i="2"/>
  <c r="F15" i="2"/>
  <c r="F16" i="2"/>
  <c r="F17" i="2"/>
  <c r="F18" i="2"/>
  <c r="F22" i="2"/>
  <c r="F28" i="2"/>
  <c r="F29" i="2"/>
  <c r="F32" i="2"/>
  <c r="F33" i="2"/>
  <c r="F34" i="2"/>
  <c r="F35" i="2"/>
  <c r="F36" i="2"/>
  <c r="F37" i="2"/>
  <c r="F38" i="2"/>
  <c r="F40" i="2"/>
  <c r="F41" i="2"/>
  <c r="F43" i="2"/>
  <c r="F44" i="2"/>
  <c r="F46" i="2"/>
  <c r="F47" i="2"/>
  <c r="F49" i="2"/>
  <c r="F50" i="2"/>
  <c r="F55" i="2"/>
  <c r="F58" i="2"/>
  <c r="F64" i="2"/>
  <c r="F67" i="2"/>
  <c r="F68" i="2"/>
  <c r="F70" i="2"/>
  <c r="F71" i="2"/>
  <c r="F73" i="2"/>
  <c r="F76" i="2"/>
  <c r="F77" i="2"/>
  <c r="F78" i="2"/>
  <c r="F80" i="2"/>
  <c r="F82" i="2"/>
  <c r="F86" i="2"/>
  <c r="F88" i="2"/>
  <c r="F91" i="2"/>
  <c r="F93" i="2"/>
  <c r="F96" i="2"/>
  <c r="F97" i="2"/>
  <c r="F99" i="2"/>
  <c r="F101" i="2"/>
  <c r="F103" i="2"/>
  <c r="F112" i="2"/>
  <c r="F114" i="2"/>
  <c r="F116" i="2"/>
  <c r="F121" i="2"/>
  <c r="F123" i="2"/>
  <c r="F125" i="2"/>
  <c r="F127" i="2"/>
  <c r="F129" i="2"/>
  <c r="F149" i="2"/>
  <c r="F153" i="2"/>
  <c r="F154" i="2"/>
  <c r="F155" i="2"/>
  <c r="F161" i="2"/>
  <c r="F164" i="2"/>
  <c r="F167" i="2"/>
  <c r="F169" i="2"/>
  <c r="F170" i="2"/>
  <c r="F172" i="2"/>
  <c r="F177" i="2"/>
  <c r="F183" i="2"/>
  <c r="F188" i="2"/>
  <c r="F192" i="2"/>
  <c r="F194" i="2"/>
  <c r="F202" i="2"/>
  <c r="F204" i="2"/>
  <c r="F206" i="2"/>
  <c r="F208" i="2"/>
  <c r="F211" i="2"/>
  <c r="F212" i="2"/>
  <c r="F213" i="2"/>
  <c r="F217" i="2"/>
  <c r="F219" i="2"/>
  <c r="F221" i="2"/>
  <c r="F223" i="2"/>
  <c r="F225" i="2"/>
  <c r="F227" i="2"/>
  <c r="F229" i="2"/>
  <c r="F231" i="2"/>
  <c r="F232" i="2"/>
  <c r="F233" i="2"/>
  <c r="F234" i="2"/>
  <c r="F235" i="2"/>
  <c r="F237" i="2"/>
  <c r="F238" i="2"/>
  <c r="F241" i="2"/>
  <c r="F242" i="2"/>
  <c r="F245" i="2"/>
  <c r="F246" i="2"/>
  <c r="F247" i="2"/>
  <c r="F249" i="2"/>
  <c r="F251" i="2"/>
  <c r="F252" i="2"/>
  <c r="F253" i="2"/>
  <c r="F255" i="2"/>
  <c r="F256" i="2"/>
  <c r="F257" i="2"/>
  <c r="F258" i="2"/>
  <c r="F261" i="2"/>
  <c r="F262" i="2"/>
  <c r="F263" i="2"/>
  <c r="F264" i="2"/>
  <c r="F265" i="2"/>
  <c r="F266" i="2"/>
  <c r="F267" i="2"/>
  <c r="F269" i="2"/>
  <c r="F270" i="2"/>
  <c r="F273" i="2"/>
  <c r="F278" i="2"/>
  <c r="F279" i="2"/>
  <c r="F280" i="2"/>
  <c r="F281" i="2"/>
  <c r="F284" i="2"/>
  <c r="F287" i="2"/>
  <c r="F291" i="2"/>
  <c r="F292" i="2"/>
  <c r="F296" i="2"/>
  <c r="F297" i="2"/>
  <c r="F299" i="2"/>
  <c r="F302" i="2"/>
  <c r="F304" i="2"/>
  <c r="F305" i="2"/>
  <c r="F308" i="2"/>
  <c r="F309" i="2"/>
  <c r="F311" i="2"/>
  <c r="F313" i="2"/>
  <c r="F314" i="2"/>
  <c r="F315" i="2"/>
  <c r="F318" i="2"/>
  <c r="F319" i="2"/>
  <c r="F323" i="2"/>
  <c r="F326" i="2"/>
  <c r="F330" i="2"/>
  <c r="F333" i="2"/>
  <c r="F340" i="2"/>
  <c r="F342" i="2"/>
  <c r="F343" i="2"/>
  <c r="F346" i="2"/>
  <c r="F348" i="2"/>
  <c r="F349" i="2"/>
  <c r="F351" i="2"/>
  <c r="F354" i="2"/>
  <c r="F355" i="2"/>
  <c r="F360" i="2"/>
  <c r="F362" i="2"/>
  <c r="F363" i="2"/>
  <c r="F366" i="2"/>
  <c r="F368" i="2"/>
  <c r="F369" i="2"/>
  <c r="F372" i="2"/>
  <c r="F374" i="2"/>
  <c r="F377" i="2"/>
  <c r="F379" i="2"/>
  <c r="F381" i="2"/>
  <c r="F382" i="2"/>
  <c r="F383" i="2"/>
  <c r="F385" i="2"/>
  <c r="F386" i="2"/>
  <c r="F389" i="2"/>
  <c r="F392" i="2"/>
  <c r="F397" i="2"/>
  <c r="F398" i="2"/>
  <c r="F402" i="2"/>
  <c r="F403" i="2"/>
  <c r="F405" i="2"/>
  <c r="F408" i="2"/>
  <c r="F411" i="2"/>
  <c r="F412" i="2"/>
  <c r="F413" i="2"/>
  <c r="F416" i="2"/>
  <c r="F418" i="2"/>
  <c r="F419" i="2"/>
  <c r="F421" i="2"/>
  <c r="F422" i="2"/>
  <c r="F423" i="2"/>
  <c r="F425" i="2"/>
  <c r="F426" i="2"/>
  <c r="F432" i="2"/>
  <c r="F434" i="2"/>
  <c r="F436" i="2"/>
  <c r="F437" i="2"/>
  <c r="F439" i="2"/>
  <c r="F440" i="2"/>
  <c r="F441" i="2"/>
  <c r="F442" i="2"/>
  <c r="F446" i="2"/>
  <c r="F447" i="2"/>
  <c r="F449" i="2"/>
  <c r="F450" i="2"/>
  <c r="F452" i="2"/>
  <c r="F454" i="2"/>
  <c r="F456" i="2"/>
  <c r="F466" i="2"/>
  <c r="F468" i="2"/>
  <c r="F470" i="2"/>
  <c r="F472" i="2"/>
  <c r="F473" i="2"/>
  <c r="F474" i="2"/>
  <c r="F475" i="2"/>
  <c r="F481" i="2"/>
  <c r="F482" i="2"/>
  <c r="F487" i="2"/>
  <c r="F489" i="2"/>
  <c r="F491" i="2"/>
  <c r="F492" i="2"/>
  <c r="F494" i="2"/>
  <c r="F496" i="2"/>
  <c r="F500" i="2"/>
  <c r="F503" i="2"/>
  <c r="F506" i="2"/>
  <c r="F507" i="2"/>
  <c r="F509" i="2"/>
  <c r="F512" i="2"/>
  <c r="F513" i="2"/>
  <c r="F514" i="2"/>
  <c r="F515" i="2"/>
  <c r="F517" i="2"/>
  <c r="F520" i="2"/>
  <c r="F528" i="2"/>
  <c r="F531" i="2"/>
  <c r="F534" i="2"/>
  <c r="F535" i="2"/>
  <c r="F536" i="2"/>
  <c r="F537" i="2"/>
  <c r="F538" i="2"/>
  <c r="F560" i="2"/>
  <c r="F565" i="2"/>
  <c r="C359" i="2" l="1"/>
  <c r="D359" i="2"/>
  <c r="E359" i="2"/>
  <c r="G359" i="2" l="1"/>
  <c r="F359" i="2"/>
  <c r="C410" i="2"/>
  <c r="C401" i="2"/>
  <c r="C396" i="2"/>
  <c r="C390" i="2"/>
  <c r="C387" i="2"/>
  <c r="C384" i="2"/>
  <c r="C380" i="2"/>
  <c r="C371" i="2"/>
  <c r="C365" i="2"/>
  <c r="C353" i="2"/>
  <c r="C345" i="2"/>
  <c r="C341" i="2"/>
  <c r="C321" i="2"/>
  <c r="C317" i="2"/>
  <c r="C312" i="2"/>
  <c r="C307" i="2"/>
  <c r="C303" i="2"/>
  <c r="C295" i="2"/>
  <c r="E484" i="2"/>
  <c r="E477" i="2"/>
  <c r="C457" i="2"/>
  <c r="D457" i="2"/>
  <c r="E457" i="2"/>
  <c r="D562" i="2"/>
  <c r="E562" i="2"/>
  <c r="C562" i="2"/>
  <c r="D334" i="2"/>
  <c r="E334" i="2"/>
  <c r="C334" i="2"/>
  <c r="C395" i="2" l="1"/>
  <c r="C306" i="2"/>
  <c r="C364" i="2"/>
  <c r="F562" i="2"/>
  <c r="G562" i="2"/>
  <c r="F457" i="2"/>
  <c r="G457" i="2"/>
  <c r="D185" i="2"/>
  <c r="E185" i="2"/>
  <c r="C185" i="2"/>
  <c r="D7" i="2" l="1"/>
  <c r="E7" i="2"/>
  <c r="C7" i="2"/>
  <c r="G7" i="2" l="1"/>
  <c r="F7" i="2"/>
  <c r="C357" i="2"/>
  <c r="C356" i="2" s="1"/>
  <c r="C301" i="2"/>
  <c r="C300" i="2" s="1"/>
  <c r="C325" i="2"/>
  <c r="C329" i="2"/>
  <c r="C332" i="2"/>
  <c r="C331" i="2" s="1"/>
  <c r="C338" i="2"/>
  <c r="C337" i="2" s="1"/>
  <c r="C350" i="2"/>
  <c r="C344" i="2" s="1"/>
  <c r="C376" i="2"/>
  <c r="C375" i="2" s="1"/>
  <c r="C393" i="2"/>
  <c r="C407" i="2"/>
  <c r="C414" i="2"/>
  <c r="C417" i="2"/>
  <c r="C420" i="2"/>
  <c r="C428" i="2"/>
  <c r="C453" i="2"/>
  <c r="C455" i="2"/>
  <c r="C477" i="2"/>
  <c r="F477" i="2" s="1"/>
  <c r="C484" i="2"/>
  <c r="F484" i="2" s="1"/>
  <c r="C490" i="2"/>
  <c r="C493" i="2"/>
  <c r="C495" i="2"/>
  <c r="C497" i="2"/>
  <c r="C501" i="2"/>
  <c r="C523" i="2"/>
  <c r="C530" i="2"/>
  <c r="D477" i="2"/>
  <c r="G477" i="2" s="1"/>
  <c r="D295" i="2"/>
  <c r="E295" i="2"/>
  <c r="E228" i="2"/>
  <c r="D243" i="2"/>
  <c r="G295" i="2" l="1"/>
  <c r="F295" i="2"/>
  <c r="C324" i="2"/>
  <c r="C406" i="2"/>
  <c r="C529" i="2"/>
  <c r="C316" i="2"/>
  <c r="C476" i="2"/>
  <c r="C427" i="2"/>
  <c r="D166" i="2"/>
  <c r="E182" i="2"/>
  <c r="D152" i="2"/>
  <c r="E152" i="2"/>
  <c r="C152" i="2"/>
  <c r="C294" i="2" l="1"/>
  <c r="F152" i="2"/>
  <c r="G152" i="2"/>
  <c r="E21" i="2"/>
  <c r="D387" i="2" l="1"/>
  <c r="E387" i="2"/>
  <c r="D501" i="2"/>
  <c r="E501" i="2"/>
  <c r="D497" i="2"/>
  <c r="E497" i="2"/>
  <c r="D490" i="2"/>
  <c r="E490" i="2"/>
  <c r="D484" i="2"/>
  <c r="G484" i="2" s="1"/>
  <c r="E166" i="2"/>
  <c r="D393" i="2"/>
  <c r="E393" i="2"/>
  <c r="D157" i="2"/>
  <c r="D156" i="2" s="1"/>
  <c r="E157" i="2"/>
  <c r="C157" i="2"/>
  <c r="C156" i="2" s="1"/>
  <c r="E25" i="2"/>
  <c r="D25" i="2"/>
  <c r="C25" i="2"/>
  <c r="D23" i="2"/>
  <c r="E23" i="2"/>
  <c r="C23" i="2"/>
  <c r="G166" i="2" l="1"/>
  <c r="F490" i="2"/>
  <c r="G490" i="2"/>
  <c r="G387" i="2"/>
  <c r="F387" i="2"/>
  <c r="G501" i="2"/>
  <c r="F501" i="2"/>
  <c r="F497" i="2"/>
  <c r="G497" i="2"/>
  <c r="E156" i="2"/>
  <c r="C95" i="2"/>
  <c r="D95" i="2"/>
  <c r="E95" i="2"/>
  <c r="F95" i="2" l="1"/>
  <c r="G95" i="2"/>
  <c r="C179" i="2"/>
  <c r="C178" i="2" s="1"/>
  <c r="D179" i="2"/>
  <c r="D178" i="2" s="1"/>
  <c r="E179" i="2"/>
  <c r="D128" i="2"/>
  <c r="E128" i="2"/>
  <c r="C128" i="2"/>
  <c r="F128" i="2" l="1"/>
  <c r="G128" i="2"/>
  <c r="E178" i="2"/>
  <c r="D341" i="2"/>
  <c r="E341" i="2"/>
  <c r="D401" i="2"/>
  <c r="E401" i="2"/>
  <c r="D428" i="2"/>
  <c r="E428" i="2"/>
  <c r="F341" i="2" l="1"/>
  <c r="G341" i="2"/>
  <c r="F428" i="2"/>
  <c r="G428" i="2"/>
  <c r="G401" i="2"/>
  <c r="F401" i="2"/>
  <c r="C541" i="2"/>
  <c r="D541" i="2"/>
  <c r="E541" i="2"/>
  <c r="D277" i="2" l="1"/>
  <c r="E277" i="2"/>
  <c r="C277" i="2"/>
  <c r="G277" i="2" l="1"/>
  <c r="F277" i="2"/>
  <c r="D420" i="2"/>
  <c r="E420" i="2"/>
  <c r="D414" i="2"/>
  <c r="E414" i="2"/>
  <c r="D417" i="2"/>
  <c r="E417" i="2"/>
  <c r="D410" i="2"/>
  <c r="E410" i="2"/>
  <c r="D350" i="2"/>
  <c r="E350" i="2"/>
  <c r="D317" i="2"/>
  <c r="E317" i="2"/>
  <c r="D312" i="2"/>
  <c r="E312" i="2"/>
  <c r="G414" i="2" l="1"/>
  <c r="F414" i="2"/>
  <c r="F410" i="2"/>
  <c r="G410" i="2"/>
  <c r="F317" i="2"/>
  <c r="G317" i="2"/>
  <c r="F417" i="2"/>
  <c r="G417" i="2"/>
  <c r="G350" i="2"/>
  <c r="F350" i="2"/>
  <c r="F312" i="2"/>
  <c r="G312" i="2"/>
  <c r="F420" i="2"/>
  <c r="G420" i="2"/>
  <c r="D301" i="2"/>
  <c r="E301" i="2"/>
  <c r="D282" i="2"/>
  <c r="E282" i="2"/>
  <c r="C282" i="2"/>
  <c r="F301" i="2" l="1"/>
  <c r="G301" i="2"/>
  <c r="G282" i="2"/>
  <c r="F282" i="2"/>
  <c r="C276" i="2"/>
  <c r="D174" i="2"/>
  <c r="D173" i="2" s="1"/>
  <c r="E174" i="2"/>
  <c r="C174" i="2"/>
  <c r="C173" i="2" s="1"/>
  <c r="D163" i="2"/>
  <c r="E163" i="2"/>
  <c r="C163" i="2"/>
  <c r="C166" i="2"/>
  <c r="F166" i="2" s="1"/>
  <c r="F163" i="2" l="1"/>
  <c r="G163" i="2"/>
  <c r="E173" i="2"/>
  <c r="D10" i="2"/>
  <c r="E10" i="2"/>
  <c r="C10" i="2"/>
  <c r="F10" i="2" l="1"/>
  <c r="G10" i="2"/>
  <c r="D540" i="2"/>
  <c r="E353" i="2"/>
  <c r="E345" i="2"/>
  <c r="D345" i="2"/>
  <c r="E321" i="2"/>
  <c r="E307" i="2"/>
  <c r="E303" i="2"/>
  <c r="F345" i="2" l="1"/>
  <c r="G345" i="2"/>
  <c r="F303" i="2"/>
  <c r="F307" i="2"/>
  <c r="F353" i="2"/>
  <c r="F321" i="2"/>
  <c r="D561" i="2"/>
  <c r="D539" i="2" s="1"/>
  <c r="C561" i="2"/>
  <c r="E300" i="2"/>
  <c r="E561" i="2"/>
  <c r="E306" i="2"/>
  <c r="D384" i="2"/>
  <c r="E384" i="2"/>
  <c r="D380" i="2"/>
  <c r="E380" i="2"/>
  <c r="D376" i="2"/>
  <c r="E376" i="2"/>
  <c r="D371" i="2"/>
  <c r="E371" i="2"/>
  <c r="D365" i="2"/>
  <c r="E365" i="2"/>
  <c r="D357" i="2"/>
  <c r="E357" i="2"/>
  <c r="D353" i="2"/>
  <c r="G353" i="2" s="1"/>
  <c r="D338" i="2"/>
  <c r="E338" i="2"/>
  <c r="D329" i="2"/>
  <c r="E329" i="2"/>
  <c r="D325" i="2"/>
  <c r="E325" i="2"/>
  <c r="D321" i="2"/>
  <c r="G321" i="2" s="1"/>
  <c r="D307" i="2"/>
  <c r="G307" i="2" s="1"/>
  <c r="F371" i="2" l="1"/>
  <c r="G371" i="2"/>
  <c r="F384" i="2"/>
  <c r="G384" i="2"/>
  <c r="F325" i="2"/>
  <c r="G325" i="2"/>
  <c r="F306" i="2"/>
  <c r="G561" i="2"/>
  <c r="F561" i="2"/>
  <c r="G365" i="2"/>
  <c r="F365" i="2"/>
  <c r="F380" i="2"/>
  <c r="G380" i="2"/>
  <c r="F376" i="2"/>
  <c r="G376" i="2"/>
  <c r="F329" i="2"/>
  <c r="G329" i="2"/>
  <c r="F300" i="2"/>
  <c r="D324" i="2"/>
  <c r="D364" i="2"/>
  <c r="D337" i="2"/>
  <c r="D375" i="2"/>
  <c r="D356" i="2"/>
  <c r="E356" i="2"/>
  <c r="E364" i="2"/>
  <c r="E316" i="2"/>
  <c r="E344" i="2"/>
  <c r="E324" i="2"/>
  <c r="E337" i="2"/>
  <c r="E375" i="2"/>
  <c r="D316" i="2"/>
  <c r="D306" i="2"/>
  <c r="G306" i="2" s="1"/>
  <c r="D344" i="2"/>
  <c r="D396" i="2"/>
  <c r="E396" i="2"/>
  <c r="D407" i="2"/>
  <c r="E407" i="2"/>
  <c r="D533" i="2"/>
  <c r="D532" i="2" s="1"/>
  <c r="E533" i="2"/>
  <c r="C533" i="2"/>
  <c r="D530" i="2"/>
  <c r="E530" i="2"/>
  <c r="D523" i="2"/>
  <c r="E523" i="2"/>
  <c r="D495" i="2"/>
  <c r="E495" i="2"/>
  <c r="D493" i="2"/>
  <c r="E493" i="2"/>
  <c r="D455" i="2"/>
  <c r="E455" i="2"/>
  <c r="D453" i="2"/>
  <c r="E453" i="2"/>
  <c r="D390" i="2"/>
  <c r="E390" i="2"/>
  <c r="D332" i="2"/>
  <c r="E332" i="2"/>
  <c r="D303" i="2"/>
  <c r="G303" i="2" s="1"/>
  <c r="E243" i="2"/>
  <c r="D240" i="2"/>
  <c r="E240" i="2"/>
  <c r="D228" i="2"/>
  <c r="G228" i="2" s="1"/>
  <c r="D226" i="2"/>
  <c r="E226" i="2"/>
  <c r="D224" i="2"/>
  <c r="E224" i="2"/>
  <c r="D222" i="2"/>
  <c r="E222" i="2"/>
  <c r="E220" i="2"/>
  <c r="D218" i="2"/>
  <c r="E218" i="2"/>
  <c r="D216" i="2"/>
  <c r="E216" i="2"/>
  <c r="G218" i="2" l="1"/>
  <c r="F453" i="2"/>
  <c r="G453" i="2"/>
  <c r="G324" i="2"/>
  <c r="F324" i="2"/>
  <c r="F533" i="2"/>
  <c r="G533" i="2"/>
  <c r="F344" i="2"/>
  <c r="G344" i="2"/>
  <c r="F523" i="2"/>
  <c r="G523" i="2"/>
  <c r="G316" i="2"/>
  <c r="F316" i="2"/>
  <c r="F407" i="2"/>
  <c r="G407" i="2"/>
  <c r="F364" i="2"/>
  <c r="G364" i="2"/>
  <c r="F495" i="2"/>
  <c r="G495" i="2"/>
  <c r="F455" i="2"/>
  <c r="G455" i="2"/>
  <c r="G222" i="2"/>
  <c r="G216" i="2"/>
  <c r="G240" i="2"/>
  <c r="F390" i="2"/>
  <c r="G390" i="2"/>
  <c r="F493" i="2"/>
  <c r="G493" i="2"/>
  <c r="F530" i="2"/>
  <c r="G530" i="2"/>
  <c r="G375" i="2"/>
  <c r="F375" i="2"/>
  <c r="F356" i="2"/>
  <c r="G356" i="2"/>
  <c r="G243" i="2"/>
  <c r="G226" i="2"/>
  <c r="G332" i="2"/>
  <c r="F332" i="2"/>
  <c r="G224" i="2"/>
  <c r="F396" i="2"/>
  <c r="G396" i="2"/>
  <c r="F337" i="2"/>
  <c r="G337" i="2"/>
  <c r="E529" i="2"/>
  <c r="D406" i="2"/>
  <c r="D529" i="2"/>
  <c r="D476" i="2"/>
  <c r="D331" i="2"/>
  <c r="E476" i="2"/>
  <c r="E427" i="2"/>
  <c r="E406" i="2"/>
  <c r="E331" i="2"/>
  <c r="D300" i="2"/>
  <c r="G300" i="2" s="1"/>
  <c r="E532" i="2"/>
  <c r="E395" i="2"/>
  <c r="D427" i="2"/>
  <c r="D395" i="2"/>
  <c r="E239" i="2"/>
  <c r="D239" i="2"/>
  <c r="E215" i="2"/>
  <c r="C210" i="2"/>
  <c r="D207" i="2"/>
  <c r="E207" i="2"/>
  <c r="D205" i="2"/>
  <c r="E205" i="2"/>
  <c r="D203" i="2"/>
  <c r="E203" i="2"/>
  <c r="D201" i="2"/>
  <c r="E201" i="2"/>
  <c r="D198" i="2"/>
  <c r="E198" i="2"/>
  <c r="D193" i="2"/>
  <c r="E193" i="2"/>
  <c r="E191" i="2"/>
  <c r="D187" i="2"/>
  <c r="D184" i="2" s="1"/>
  <c r="E187" i="2"/>
  <c r="D182" i="2"/>
  <c r="G182" i="2" s="1"/>
  <c r="D176" i="2"/>
  <c r="D162" i="2" s="1"/>
  <c r="E176" i="2"/>
  <c r="D151" i="2"/>
  <c r="E147" i="2"/>
  <c r="F406" i="2" l="1"/>
  <c r="G406" i="2"/>
  <c r="F427" i="2"/>
  <c r="G427" i="2"/>
  <c r="G529" i="2"/>
  <c r="F529" i="2"/>
  <c r="F395" i="2"/>
  <c r="G395" i="2"/>
  <c r="F476" i="2"/>
  <c r="G476" i="2"/>
  <c r="G201" i="2"/>
  <c r="G193" i="2"/>
  <c r="G532" i="2"/>
  <c r="G207" i="2"/>
  <c r="G176" i="2"/>
  <c r="G203" i="2"/>
  <c r="G205" i="2"/>
  <c r="G187" i="2"/>
  <c r="G239" i="2"/>
  <c r="G331" i="2"/>
  <c r="F331" i="2"/>
  <c r="E184" i="2"/>
  <c r="E294" i="2"/>
  <c r="E162" i="2"/>
  <c r="D294" i="2"/>
  <c r="D181" i="2"/>
  <c r="E214" i="2"/>
  <c r="E151" i="2"/>
  <c r="E181" i="2"/>
  <c r="D200" i="2"/>
  <c r="E200" i="2"/>
  <c r="D122" i="2"/>
  <c r="E122" i="2"/>
  <c r="D113" i="2"/>
  <c r="E113" i="2"/>
  <c r="D90" i="2"/>
  <c r="E90" i="2"/>
  <c r="D87" i="2"/>
  <c r="E87" i="2"/>
  <c r="D85" i="2"/>
  <c r="D84" i="2" s="1"/>
  <c r="E85" i="2"/>
  <c r="D92" i="2"/>
  <c r="E92" i="2"/>
  <c r="D94" i="2"/>
  <c r="D131" i="2"/>
  <c r="E131" i="2"/>
  <c r="D126" i="2"/>
  <c r="E126" i="2"/>
  <c r="D124" i="2"/>
  <c r="E124" i="2"/>
  <c r="D120" i="2"/>
  <c r="E118" i="2"/>
  <c r="D106" i="2"/>
  <c r="E106" i="2"/>
  <c r="C106" i="2"/>
  <c r="D63" i="2"/>
  <c r="E63" i="2"/>
  <c r="C63" i="2"/>
  <c r="D48" i="2"/>
  <c r="E48" i="2"/>
  <c r="C48" i="2"/>
  <c r="D45" i="2"/>
  <c r="E45" i="2"/>
  <c r="C45" i="2"/>
  <c r="D42" i="2"/>
  <c r="E42" i="2"/>
  <c r="C42" i="2"/>
  <c r="D39" i="2"/>
  <c r="E39" i="2"/>
  <c r="C39" i="2"/>
  <c r="E31" i="2"/>
  <c r="C21" i="2"/>
  <c r="G181" i="2" l="1"/>
  <c r="G151" i="2"/>
  <c r="G184" i="2"/>
  <c r="E293" i="2"/>
  <c r="F294" i="2"/>
  <c r="G294" i="2"/>
  <c r="G39" i="2"/>
  <c r="F39" i="2"/>
  <c r="G87" i="2"/>
  <c r="G122" i="2"/>
  <c r="E20" i="2"/>
  <c r="G113" i="2"/>
  <c r="G124" i="2"/>
  <c r="G85" i="2"/>
  <c r="G63" i="2"/>
  <c r="F63" i="2"/>
  <c r="G92" i="2"/>
  <c r="G90" i="2"/>
  <c r="G200" i="2"/>
  <c r="G45" i="2"/>
  <c r="F45" i="2"/>
  <c r="F21" i="2"/>
  <c r="F42" i="2"/>
  <c r="G42" i="2"/>
  <c r="F48" i="2"/>
  <c r="G48" i="2"/>
  <c r="G126" i="2"/>
  <c r="G162" i="2"/>
  <c r="D293" i="2"/>
  <c r="E84" i="2"/>
  <c r="E94" i="2"/>
  <c r="G84" i="2" l="1"/>
  <c r="G94" i="2"/>
  <c r="G293" i="2"/>
  <c r="D6" i="2"/>
  <c r="D290" i="2"/>
  <c r="D289" i="2" s="1"/>
  <c r="D288" i="2" s="1"/>
  <c r="D286" i="2"/>
  <c r="D210" i="2"/>
  <c r="D209" i="2" s="1"/>
  <c r="D195" i="2"/>
  <c r="D191" i="2"/>
  <c r="G191" i="2" s="1"/>
  <c r="D160" i="2"/>
  <c r="D159" i="2" s="1"/>
  <c r="D150" i="2" s="1"/>
  <c r="D109" i="2"/>
  <c r="D104" i="2"/>
  <c r="D102" i="2"/>
  <c r="D100" i="2"/>
  <c r="D98" i="2"/>
  <c r="C94" i="2"/>
  <c r="F94" i="2" s="1"/>
  <c r="D79" i="2"/>
  <c r="D75" i="2"/>
  <c r="D69" i="2"/>
  <c r="D66" i="2"/>
  <c r="D57" i="2"/>
  <c r="D54" i="2"/>
  <c r="D21" i="2"/>
  <c r="C6" i="2"/>
  <c r="G21" i="2" l="1"/>
  <c r="D53" i="2"/>
  <c r="D285" i="2"/>
  <c r="D5" i="2"/>
  <c r="D74" i="2"/>
  <c r="C109" i="2" l="1"/>
  <c r="C228" i="2" l="1"/>
  <c r="F228" i="2" s="1"/>
  <c r="E115" i="2"/>
  <c r="D72" i="2"/>
  <c r="C72" i="2"/>
  <c r="E72" i="2"/>
  <c r="F72" i="2" l="1"/>
  <c r="G72" i="2"/>
  <c r="D31" i="2"/>
  <c r="G31" i="2" l="1"/>
  <c r="D20" i="2"/>
  <c r="G20" i="2" s="1"/>
  <c r="C201" i="2"/>
  <c r="F201" i="2" s="1"/>
  <c r="E195" i="2"/>
  <c r="C195" i="2"/>
  <c r="E190" i="2" l="1"/>
  <c r="C187" i="2"/>
  <c r="E145" i="2"/>
  <c r="C145" i="2"/>
  <c r="E137" i="2"/>
  <c r="C137" i="2"/>
  <c r="E135" i="2"/>
  <c r="C135" i="2"/>
  <c r="D115" i="2"/>
  <c r="G115" i="2" s="1"/>
  <c r="C115" i="2"/>
  <c r="F115" i="2" s="1"/>
  <c r="D111" i="2"/>
  <c r="D108" i="2" s="1"/>
  <c r="E111" i="2"/>
  <c r="C111" i="2"/>
  <c r="C108" i="2" s="1"/>
  <c r="G111" i="2" l="1"/>
  <c r="F111" i="2"/>
  <c r="C184" i="2"/>
  <c r="F184" i="2" s="1"/>
  <c r="F187" i="2"/>
  <c r="C134" i="2"/>
  <c r="E134" i="2"/>
  <c r="D19" i="2" l="1"/>
  <c r="E104" i="2" l="1"/>
  <c r="C31" i="2"/>
  <c r="C20" i="2" l="1"/>
  <c r="F20" i="2" s="1"/>
  <c r="F31" i="2"/>
  <c r="D276" i="2"/>
  <c r="E276" i="2"/>
  <c r="F276" i="2" l="1"/>
  <c r="G276" i="2"/>
  <c r="D275" i="2"/>
  <c r="D274" i="2" s="1"/>
  <c r="E275" i="2"/>
  <c r="C85" i="2"/>
  <c r="F85" i="2" s="1"/>
  <c r="E69" i="2"/>
  <c r="G69" i="2" l="1"/>
  <c r="G275" i="2"/>
  <c r="D137" i="2"/>
  <c r="D145" i="2"/>
  <c r="D220" i="2" l="1"/>
  <c r="G220" i="2" s="1"/>
  <c r="D118" i="2"/>
  <c r="D147" i="2"/>
  <c r="D135" i="2"/>
  <c r="D89" i="2" l="1"/>
  <c r="D134" i="2"/>
  <c r="D215" i="2"/>
  <c r="G215" i="2" s="1"/>
  <c r="E540" i="2"/>
  <c r="E290" i="2"/>
  <c r="C290" i="2"/>
  <c r="E286" i="2"/>
  <c r="C286" i="2"/>
  <c r="C243" i="2"/>
  <c r="F243" i="2" s="1"/>
  <c r="C240" i="2"/>
  <c r="F240" i="2" s="1"/>
  <c r="C226" i="2"/>
  <c r="F226" i="2" s="1"/>
  <c r="C224" i="2"/>
  <c r="F224" i="2" s="1"/>
  <c r="C222" i="2"/>
  <c r="F222" i="2" s="1"/>
  <c r="C220" i="2"/>
  <c r="F220" i="2" s="1"/>
  <c r="C218" i="2"/>
  <c r="F218" i="2" s="1"/>
  <c r="C216" i="2"/>
  <c r="F216" i="2" s="1"/>
  <c r="E210" i="2"/>
  <c r="C207" i="2"/>
  <c r="F207" i="2" s="1"/>
  <c r="C205" i="2"/>
  <c r="F205" i="2" s="1"/>
  <c r="C203" i="2"/>
  <c r="F203" i="2" s="1"/>
  <c r="C198" i="2"/>
  <c r="D190" i="2" s="1"/>
  <c r="G190" i="2" s="1"/>
  <c r="C193" i="2"/>
  <c r="F193" i="2" s="1"/>
  <c r="C191" i="2"/>
  <c r="F191" i="2" s="1"/>
  <c r="C182" i="2"/>
  <c r="F182" i="2" s="1"/>
  <c r="C176" i="2"/>
  <c r="F176" i="2" s="1"/>
  <c r="E160" i="2"/>
  <c r="C160" i="2"/>
  <c r="F210" i="2" l="1"/>
  <c r="G210" i="2"/>
  <c r="G290" i="2"/>
  <c r="F290" i="2"/>
  <c r="G160" i="2"/>
  <c r="F160" i="2"/>
  <c r="F286" i="2"/>
  <c r="G286" i="2"/>
  <c r="E539" i="2"/>
  <c r="C162" i="2"/>
  <c r="F162" i="2" s="1"/>
  <c r="D214" i="2"/>
  <c r="G214" i="2" s="1"/>
  <c r="C275" i="2"/>
  <c r="F275" i="2" s="1"/>
  <c r="C190" i="2"/>
  <c r="F190" i="2" s="1"/>
  <c r="C540" i="2"/>
  <c r="C209" i="2"/>
  <c r="C151" i="2"/>
  <c r="F151" i="2" s="1"/>
  <c r="C285" i="2"/>
  <c r="C289" i="2"/>
  <c r="C532" i="2"/>
  <c r="F532" i="2" s="1"/>
  <c r="E159" i="2"/>
  <c r="E209" i="2"/>
  <c r="C215" i="2"/>
  <c r="F215" i="2" s="1"/>
  <c r="E289" i="2"/>
  <c r="C239" i="2"/>
  <c r="F239" i="2" s="1"/>
  <c r="C200" i="2"/>
  <c r="C159" i="2"/>
  <c r="E285" i="2"/>
  <c r="C181" i="2"/>
  <c r="F181" i="2" s="1"/>
  <c r="G289" i="2" l="1"/>
  <c r="F289" i="2"/>
  <c r="F285" i="2"/>
  <c r="G285" i="2"/>
  <c r="F209" i="2"/>
  <c r="G209" i="2"/>
  <c r="G159" i="2"/>
  <c r="F159" i="2"/>
  <c r="F539" i="2"/>
  <c r="G539" i="2"/>
  <c r="D189" i="2"/>
  <c r="F200" i="2"/>
  <c r="E150" i="2"/>
  <c r="C293" i="2"/>
  <c r="F293" i="2" s="1"/>
  <c r="C150" i="2"/>
  <c r="E189" i="2"/>
  <c r="C274" i="2"/>
  <c r="E288" i="2"/>
  <c r="C539" i="2"/>
  <c r="C288" i="2"/>
  <c r="C189" i="2"/>
  <c r="C214" i="2"/>
  <c r="F214" i="2" s="1"/>
  <c r="F288" i="2" l="1"/>
  <c r="G288" i="2"/>
  <c r="G189" i="2"/>
  <c r="F189" i="2"/>
  <c r="G150" i="2"/>
  <c r="F150" i="2"/>
  <c r="E274" i="2"/>
  <c r="F274" i="2" l="1"/>
  <c r="G274" i="2"/>
  <c r="C118" i="2"/>
  <c r="E66" i="2"/>
  <c r="G66" i="2" l="1"/>
  <c r="E65" i="2"/>
  <c r="E109" i="2"/>
  <c r="G109" i="2" l="1"/>
  <c r="F109" i="2"/>
  <c r="E108" i="2"/>
  <c r="E57" i="2"/>
  <c r="C57" i="2"/>
  <c r="F57" i="2" l="1"/>
  <c r="G57" i="2"/>
  <c r="F108" i="2"/>
  <c r="G108" i="2"/>
  <c r="E102" i="2"/>
  <c r="C102" i="2"/>
  <c r="C126" i="2"/>
  <c r="F126" i="2" s="1"/>
  <c r="C124" i="2"/>
  <c r="F124" i="2" s="1"/>
  <c r="C122" i="2"/>
  <c r="F122" i="2" s="1"/>
  <c r="E120" i="2"/>
  <c r="C120" i="2"/>
  <c r="C92" i="2"/>
  <c r="F92" i="2" s="1"/>
  <c r="C90" i="2"/>
  <c r="F90" i="2" s="1"/>
  <c r="E98" i="2"/>
  <c r="C98" i="2"/>
  <c r="E100" i="2"/>
  <c r="C100" i="2"/>
  <c r="C104" i="2"/>
  <c r="G100" i="2" l="1"/>
  <c r="F100" i="2"/>
  <c r="F102" i="2"/>
  <c r="G102" i="2"/>
  <c r="F98" i="2"/>
  <c r="G98" i="2"/>
  <c r="G120" i="2"/>
  <c r="F120" i="2"/>
  <c r="E89" i="2"/>
  <c r="E61" i="2"/>
  <c r="G89" i="2" l="1"/>
  <c r="E6" i="2"/>
  <c r="G6" i="2" l="1"/>
  <c r="F6" i="2"/>
  <c r="E140" i="2"/>
  <c r="E130" i="2" l="1"/>
  <c r="C84" i="2"/>
  <c r="F84" i="2" s="1"/>
  <c r="C79" i="2"/>
  <c r="C75" i="2"/>
  <c r="C69" i="2"/>
  <c r="F69" i="2" s="1"/>
  <c r="E54" i="2"/>
  <c r="C54" i="2"/>
  <c r="C53" i="2" s="1"/>
  <c r="F54" i="2" l="1"/>
  <c r="G54" i="2"/>
  <c r="E53" i="2"/>
  <c r="C74" i="2"/>
  <c r="F53" i="2" l="1"/>
  <c r="G53" i="2"/>
  <c r="E52" i="2"/>
  <c r="E79" i="2"/>
  <c r="F79" i="2" l="1"/>
  <c r="G79" i="2"/>
  <c r="C147" i="2"/>
  <c r="C140" i="2"/>
  <c r="C131" i="2"/>
  <c r="C113" i="2"/>
  <c r="C89" i="2" l="1"/>
  <c r="F89" i="2" s="1"/>
  <c r="F113" i="2"/>
  <c r="D140" i="2"/>
  <c r="C19" i="2"/>
  <c r="C87" i="2"/>
  <c r="E75" i="2"/>
  <c r="C66" i="2"/>
  <c r="F66" i="2" s="1"/>
  <c r="C61" i="2"/>
  <c r="C52" i="2" s="1"/>
  <c r="F52" i="2" s="1"/>
  <c r="E5" i="2"/>
  <c r="C83" i="2" l="1"/>
  <c r="F87" i="2"/>
  <c r="G75" i="2"/>
  <c r="F75" i="2"/>
  <c r="G5" i="2"/>
  <c r="D130" i="2"/>
  <c r="D83" i="2"/>
  <c r="C65" i="2"/>
  <c r="F65" i="2" s="1"/>
  <c r="D61" i="2"/>
  <c r="E83" i="2"/>
  <c r="C130" i="2"/>
  <c r="E19" i="2"/>
  <c r="E74" i="2"/>
  <c r="F83" i="2" l="1"/>
  <c r="G83" i="2"/>
  <c r="G74" i="2"/>
  <c r="F74" i="2"/>
  <c r="G19" i="2"/>
  <c r="F19" i="2"/>
  <c r="D52" i="2"/>
  <c r="G52" i="2" s="1"/>
  <c r="D65" i="2"/>
  <c r="G65" i="2" s="1"/>
  <c r="E4" i="2"/>
  <c r="D4" i="2" l="1"/>
  <c r="C5" i="2"/>
  <c r="C4" i="2" l="1"/>
  <c r="F5" i="2"/>
  <c r="G4" i="2"/>
  <c r="F4" i="2" l="1"/>
</calcChain>
</file>

<file path=xl/sharedStrings.xml><?xml version="1.0" encoding="utf-8"?>
<sst xmlns="http://schemas.openxmlformats.org/spreadsheetml/2006/main" count="1655" uniqueCount="1325">
  <si>
    <t>Невыясненные поступления, зачисляемые в бюджеты субъектов Российской Федерации</t>
  </si>
  <si>
    <t>Платежи, взимаемые государственными органами (организациями) субъектов Российской Федерации за выполнение определенных функций</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</si>
  <si>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</si>
  <si>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Прочие доходы от компенсации затрат бюджетов субъектов Российской Федерации</t>
  </si>
  <si>
    <t>Доходы, поступающие в порядке возмещения расходов, понесенных в связи с эксплуатацией имущества субъектов Российской Федерации</t>
  </si>
  <si>
    <t>Прочие доходы от оказания платных услуг (работ) получателями средств бюджетов субъектов Российской Федерации</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</si>
  <si>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</si>
  <si>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Плата за использование лесов, расположенных на землях лесного фонда, в части, превышающей минимальный размер арендной платы</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</si>
  <si>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</si>
  <si>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</si>
  <si>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Плата за размещение отходов производства и потребления</t>
  </si>
  <si>
    <t>Плата за сбросы загрязняющих веществ в водные объекты</t>
  </si>
  <si>
    <t>Плата за выбросы загрязняющих веществ в атмосферный воздух стационарными объектами</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</si>
  <si>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</si>
  <si>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</si>
  <si>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</si>
  <si>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</si>
  <si>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Налог, взимаемый в виде стоимости патента в связи с применением упрощенной системы налогообложения</t>
  </si>
  <si>
    <t>Налог с продаж</t>
  </si>
  <si>
    <t>Налог на пользователей автомобильных дорог</t>
  </si>
  <si>
    <t>Налог с владельцев транспортных средств и налог на приобретение автотранспортных средств</t>
  </si>
  <si>
    <t>Налог на имущество предприятий</t>
  </si>
  <si>
    <t>Отчисления на воспроизводство минерально-сырьевой базы, зачисляемые в бюджеты субъектов Российской Федерации, за исключением уплачиваемых при добыче общераспространенных полезных ископаемых и подземных вод, используемых для местных нужд</t>
  </si>
  <si>
    <t>Платежи за добычу подземных вод</t>
  </si>
  <si>
    <t>Налог на прибыль организаций, зачислявшийся до 1 января 2005 года в местные бюджеты, мобилизуемый на территориях муниципальных районов</t>
  </si>
  <si>
    <t>Налог на прибыль организаций, зачислявшийся до 1 января 2005 года в местные бюджеты, мобилизуемый на территориях городских округов</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</si>
  <si>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</si>
  <si>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</si>
  <si>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</si>
  <si>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Сбор за пользование объектами водных биологических ресурсов (по внутренним водным объектам)</t>
  </si>
  <si>
    <t>Сбор за пользование объектами животного мира</t>
  </si>
  <si>
    <t>Налог на добычу полезных ископаемых в виде угля</t>
  </si>
  <si>
    <t>Налог на добычу прочих полезных ископаемых (за исключением полезных ископаемых в виде природных алмазов)</t>
  </si>
  <si>
    <t>Налог на добычу общераспространенных полезных ископаемых</t>
  </si>
  <si>
    <t>Налог на игорный бизнес</t>
  </si>
  <si>
    <t>Транспортный налог с физических лиц</t>
  </si>
  <si>
    <t>Транспортный налог с организаций</t>
  </si>
  <si>
    <t>Налог на имущество организаций по имуществу, входящему в Единую систему газоснабжения</t>
  </si>
  <si>
    <t>Налог на имущество организаций по имуществу, не входящему в Единую систему газоснабжения</t>
  </si>
  <si>
    <t>Единый сельскохозяйственный налог (за налоговые периоды, истекшие до 1 января 2011 года)</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</si>
  <si>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</si>
  <si>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</si>
  <si>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(за налоговые периоды, истекшие до 1 января 2011 года)</t>
  </si>
  <si>
    <t>Акцизы на пиво, производимое на территории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</si>
  <si>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</si>
  <si>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Код бюджетной классификации Российской Федерации</t>
  </si>
  <si>
    <t>000 1 00 00000 00 0000 000</t>
  </si>
  <si>
    <t>000 1 01 00000 00 0000 000</t>
  </si>
  <si>
    <t xml:space="preserve">000 1 01 01000 00 0000 110 </t>
  </si>
  <si>
    <t>НАЛОГОВЫЕ И НЕНАЛОГОВЫЕ ДОХОДЫ</t>
  </si>
  <si>
    <t>НАЛОГИ НА ПРИБЫЛЬ, ДОХОДЫ</t>
  </si>
  <si>
    <t>Налог на прибыль организаций</t>
  </si>
  <si>
    <t xml:space="preserve">000 1 01 02000 01 0000 110 </t>
  </si>
  <si>
    <t>Налог на доходы физических лиц</t>
  </si>
  <si>
    <t>000 1 03 00000 00 0000 000</t>
  </si>
  <si>
    <t>НАЛОГИ НА ТОВАРЫ (РАБОТЫ, УСЛУГИ), РЕАЛИЗУЕМЫЕ НА ТЕРРИТОРИИ РОССИЙСКОЙ ФЕДЕРАЦИИ</t>
  </si>
  <si>
    <t xml:space="preserve">000 1 03 02000 01 0000 110 </t>
  </si>
  <si>
    <t>000 1 05 00000 00 0000 000</t>
  </si>
  <si>
    <t>НАЛОГИ НА СОВОКУПНЫЙ ДОХОД</t>
  </si>
  <si>
    <t xml:space="preserve">000 1 05 01000 00 0000 110 </t>
  </si>
  <si>
    <t>000 1 05 01010 01 0000 110</t>
  </si>
  <si>
    <t>000 1 05 01020 01 0000 110</t>
  </si>
  <si>
    <t xml:space="preserve">000 1 05 03000 01 0000 110 </t>
  </si>
  <si>
    <t xml:space="preserve">Единый сельскохозяйственный налог </t>
  </si>
  <si>
    <t>000 1 06 00000 00 0000 000</t>
  </si>
  <si>
    <t>НАЛОГИ НА ИМУЩЕСТВО</t>
  </si>
  <si>
    <t xml:space="preserve">000 1 06 02000 02 0000 110 </t>
  </si>
  <si>
    <t>Налог на имущество организаций</t>
  </si>
  <si>
    <t xml:space="preserve">000 1 06 04000 02 0000 110 </t>
  </si>
  <si>
    <t>Транспортный налог</t>
  </si>
  <si>
    <t>000 1 07 00000 00 0000 000</t>
  </si>
  <si>
    <t>НАЛОГИ, СБОРЫ И РЕГУЛЯРНЫЕ ПЛАТЕЖИ ЗА ПОЛЬЗОВАНИЕ ПРИРОДНЫМИ РЕСУРСАМИ</t>
  </si>
  <si>
    <t xml:space="preserve">000 1 07 01000 01 0000 110 </t>
  </si>
  <si>
    <t>Налог на добычу полезных ископаемых</t>
  </si>
  <si>
    <t xml:space="preserve">000 1 07 04000 01 0000 110 </t>
  </si>
  <si>
    <t>Сборы за пользование объектами животного мира и за пользование объектами водных биологических ресурсов</t>
  </si>
  <si>
    <t>000 1 08 00000 00 0000 000</t>
  </si>
  <si>
    <t>ГОСУДАРСТВЕННАЯ ПОШЛИНА</t>
  </si>
  <si>
    <t>000 1 08 07000 01 0000 110</t>
  </si>
  <si>
    <t>Государственная пошлина за государственную регистрацию, а также за совершение прочих юридически значимых действий</t>
  </si>
  <si>
    <t>000 1 08 07080 01 0000 110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</si>
  <si>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</si>
  <si>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000 1 08 07140 01 0000 110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</si>
  <si>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</si>
  <si>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000 1 08 07170 01 0000 110</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</si>
  <si>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</si>
  <si>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026 1 08 07082 01 0000 110</t>
  </si>
  <si>
    <t>136 1 08 07082 01 0000 110</t>
  </si>
  <si>
    <t>318 1 08 07110 01 0000 110</t>
  </si>
  <si>
    <t>318 1 08 07120 01 0000 110</t>
  </si>
  <si>
    <t>096 1 08 07130 01 0000 110</t>
  </si>
  <si>
    <t>176 1 08 07172 01 0000 110</t>
  </si>
  <si>
    <t>000 1 08 07300 01 0000 110</t>
  </si>
  <si>
    <t>136 1 08 07300 01 0000 110</t>
  </si>
  <si>
    <t>000 1 09 00000 00 0000 000</t>
  </si>
  <si>
    <t>ЗАДОЛЖЕННОСТЬ И ПЕРЕРАСЧЕТЫ ПО ОТМЕНЕННЫМ НАЛОГАМ, СБОРАМ И ИНЫМ ОБЯЗАТЕЛЬНЫМ ПЛАТЕЖАМ</t>
  </si>
  <si>
    <t xml:space="preserve">000 1 09 01000 00 0000 110 </t>
  </si>
  <si>
    <t>Налог на прибыль организаций, зачислявшийся до 1 января 2005 года в местные бюджеты</t>
  </si>
  <si>
    <t xml:space="preserve">182 1 09 01020 04 0000 110 </t>
  </si>
  <si>
    <t xml:space="preserve">182 1 09 01030 05 0000 110 </t>
  </si>
  <si>
    <t xml:space="preserve">000 1 09 03000 00 0000 110 </t>
  </si>
  <si>
    <t>Платежи за пользование природными ресурсами</t>
  </si>
  <si>
    <t xml:space="preserve">182 1 09 03023 01 0000 110 </t>
  </si>
  <si>
    <t xml:space="preserve">182 1 09 03082 02 0000 110 </t>
  </si>
  <si>
    <t xml:space="preserve">000 1 09 04000 00 0000 110 </t>
  </si>
  <si>
    <t xml:space="preserve">Налоги на имущество </t>
  </si>
  <si>
    <t>182 1 09 04010 02 0000 110</t>
  </si>
  <si>
    <t>182 1 09 04020 02 0000 110</t>
  </si>
  <si>
    <t>182 1 09 04030 01 0000 110</t>
  </si>
  <si>
    <t xml:space="preserve">000 1 09 06000 02 0000 110 </t>
  </si>
  <si>
    <t>Прочие налоги и сборы (по отмененным налогам и сборам субъектов Российской Федерации)</t>
  </si>
  <si>
    <t xml:space="preserve">182 1 09 06010 02 0000 110 </t>
  </si>
  <si>
    <t>000 1 09 11000 02 0000 110</t>
  </si>
  <si>
    <t>182 1 09 11010 02 0000 110</t>
  </si>
  <si>
    <t>000 1 11 00000 00 0000 000</t>
  </si>
  <si>
    <t>ДОХОДЫ ОТ ИСПОЛЬЗОВАНИЯ ИМУЩЕСТВА, НАХОДЯЩЕГОСЯ В ГОСУДАРСТВЕННОЙ И МУНИЦИПАЛЬНОЙ СОБСТВЕННОСТИ</t>
  </si>
  <si>
    <t>000 1 11 01000 00 0000 120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</si>
  <si>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</si>
  <si>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000 1 11 03000 00 0000120</t>
  </si>
  <si>
    <t>Проценты, полученные от предоставления бюджетных кредитов внутри страны</t>
  </si>
  <si>
    <t>181 1 11 03020 02 0000 120</t>
  </si>
  <si>
    <t>000 1 11 05000 00 0000 120</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</si>
  <si>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</si>
  <si>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</si>
  <si>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</si>
  <si>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</si>
  <si>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120 1 11 05022 02 0000 120</t>
  </si>
  <si>
    <t>120 1 11 05032 02 0000 120</t>
  </si>
  <si>
    <t>000 1 11 07000 00 0000 120</t>
  </si>
  <si>
    <t>Платежи от государственных и муниципальных унитарных предприятий</t>
  </si>
  <si>
    <t>000 1 11 07010 00 0000 120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</si>
  <si>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</si>
  <si>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120 1 11 07012 02 0000 120</t>
  </si>
  <si>
    <t>000 1 11 09000 00 0000 120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</si>
  <si>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</si>
  <si>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000 1 12 00000 00 0000 000</t>
  </si>
  <si>
    <t>ПЛАТЕЖИ ПРИ ПОЛЬЗОВАНИИ ПРИРОДНЫМИ РЕСУРСАМИ</t>
  </si>
  <si>
    <t>000 1 12 01000 01 0000 120</t>
  </si>
  <si>
    <t>Плата за негативное воздействие на окружающую среду</t>
  </si>
  <si>
    <t>048 1 12 01010 01 0000 120</t>
  </si>
  <si>
    <t>048 1 12 01030 01 0000 120</t>
  </si>
  <si>
    <t>000 1 12 02000 00 0000 120</t>
  </si>
  <si>
    <t>Платежи при пользовании недрами</t>
  </si>
  <si>
    <t>000 1 12 02010 01 0000 120</t>
  </si>
  <si>
    <t>182 1 12 02030 01 0000 120</t>
  </si>
  <si>
    <t>000 1 12 02050 01 0000 120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</si>
  <si>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t>
  </si>
  <si>
    <t>000 1 12 02100 00 0000 120</t>
  </si>
  <si>
    <t>000 1 12 04000 00 0000 120</t>
  </si>
  <si>
    <t>Плата за использование лесов</t>
  </si>
  <si>
    <t>Плата за использование лесов, расположенных на землях лесного фонда</t>
  </si>
  <si>
    <t>000 1 12 04010 00 0000 120</t>
  </si>
  <si>
    <t>130 1 12 04013 02 0000 120</t>
  </si>
  <si>
    <t>130 1 12 04014 02 0000 120</t>
  </si>
  <si>
    <t>130 1 12 04015 02 0000 120</t>
  </si>
  <si>
    <t>000 1 13 00000 00 0000 000</t>
  </si>
  <si>
    <t>000 1 13 01000 00 0000 130</t>
  </si>
  <si>
    <t>Доходы от оказания платных услуг (работ)</t>
  </si>
  <si>
    <t>000 1 13 01990 00 0000 130</t>
  </si>
  <si>
    <t>Прочие доходы от оказания платных услуг (работ)</t>
  </si>
  <si>
    <t>046 1 13 01992 02 0000 130</t>
  </si>
  <si>
    <t>000 1 13 02000 00 0000 130</t>
  </si>
  <si>
    <t>Доходы от компенсации затрат государства</t>
  </si>
  <si>
    <t>000 1 13 02060 00 0000 130</t>
  </si>
  <si>
    <t>Доходы, поступающие в порядке возмещения расходов, понесенных в связи с эксплуатацией имущества</t>
  </si>
  <si>
    <t>000 1 13 02990 00 0000 130</t>
  </si>
  <si>
    <t>Прочие доходы от компенсации затрат государства</t>
  </si>
  <si>
    <t>026 1 13 02992 02 0000 130</t>
  </si>
  <si>
    <t>036 1 13 02992 02 0000 130</t>
  </si>
  <si>
    <t>046 1 13 02992 02 0000 130</t>
  </si>
  <si>
    <t>123 1 13 02992 02 0000 130</t>
  </si>
  <si>
    <t>124 1 13 02992 02 0000 130</t>
  </si>
  <si>
    <t>126 1 13 02992 02 0000 130</t>
  </si>
  <si>
    <t>136 1 13 02992 02 0000 130</t>
  </si>
  <si>
    <t>176 1 13 02992 02 0000 130</t>
  </si>
  <si>
    <t>181 1 13 02992 02 0000 130</t>
  </si>
  <si>
    <t>197 1 13 02992 02 0000 130</t>
  </si>
  <si>
    <t>000 1 14 00000 00 0000 000</t>
  </si>
  <si>
    <t>ДОХОДЫ ОТ ПРОДАЖИ МАТЕРИАЛЬНЫХ И НЕМАТЕРИАЛЬНЫХ АКТИВОВ</t>
  </si>
  <si>
    <t>000 1 14 02000 00 0000 000</t>
  </si>
  <si>
    <t>000 1 14 02020 02 0000 410</t>
  </si>
  <si>
    <t>120 1 14 02023 02 0000 410</t>
  </si>
  <si>
    <t>000 1 14 06000 00 0000 430</t>
  </si>
  <si>
    <t>000 1 14 06020 00 0000 430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</si>
  <si>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</si>
  <si>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120 1 14 06022 02 0000 430</t>
  </si>
  <si>
    <t>000 1 15 00000 00 0000 000</t>
  </si>
  <si>
    <t>АДМИНИСТРАТИВНЫЕ ПЛАТЕЖИ И СБОРЫ</t>
  </si>
  <si>
    <t>000 1 15 02000 00 0000 140</t>
  </si>
  <si>
    <t>176 1 15 02020 02 0000 140</t>
  </si>
  <si>
    <t>000 1 16 00000 00 0000 000</t>
  </si>
  <si>
    <t>ШТРАФЫ, САНКЦИИ, ВОЗМЕЩЕНИЕ УЩЕРБА</t>
  </si>
  <si>
    <t xml:space="preserve">182 1 01 01012 02 0000 110 </t>
  </si>
  <si>
    <t>182 1 01 02010 01 0000 110</t>
  </si>
  <si>
    <t>182 1 01 02020 01 0000 110</t>
  </si>
  <si>
    <t>182 1 01 02030 01 0000 110</t>
  </si>
  <si>
    <t>182 1 01 02040 01 0000 110</t>
  </si>
  <si>
    <t xml:space="preserve">182 1 03 02100 01 0000 110 </t>
  </si>
  <si>
    <t>182 1 05 01011 01 0000 110</t>
  </si>
  <si>
    <t>182 1 05 01012 01 0000 110</t>
  </si>
  <si>
    <t>182 1 05 01021 01 0000 110</t>
  </si>
  <si>
    <t>182 1 05 01022 01 0000 110</t>
  </si>
  <si>
    <t>182 1 05 01050 01 0000 110</t>
  </si>
  <si>
    <t>182 1 05 03020 01 0000 110</t>
  </si>
  <si>
    <t xml:space="preserve">182 1 06 02010 02 0000 110 </t>
  </si>
  <si>
    <t>182 1 06 02020 02 0000 110</t>
  </si>
  <si>
    <t>182 1 06 04011 02 0000 110</t>
  </si>
  <si>
    <t xml:space="preserve">182 1 06 04012 02 0000 110 </t>
  </si>
  <si>
    <t xml:space="preserve">182 1 06 05000 02 0000 110 </t>
  </si>
  <si>
    <t xml:space="preserve">182 1 07 01020 01 0000 110 </t>
  </si>
  <si>
    <t>182 1 07 01030 01 0000 110</t>
  </si>
  <si>
    <t>182 1 07 01060 01 0000 110</t>
  </si>
  <si>
    <t xml:space="preserve">182 1 07 04010 01 0000 110 </t>
  </si>
  <si>
    <t>182 1 07 04030 01 0000 110</t>
  </si>
  <si>
    <t>000 1 17 00000 00 0000 000</t>
  </si>
  <si>
    <t>ПРОЧИЕ НЕНАЛОГОВЫЕ ДОХОДЫ</t>
  </si>
  <si>
    <t>000 1 17 01000 00 0000 180</t>
  </si>
  <si>
    <t>Невыясненные поступления</t>
  </si>
  <si>
    <t>181 1 17 01020 02 0000 180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</si>
  <si>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</si>
  <si>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 xml:space="preserve">000 1 01 01010 00 0000 110 </t>
  </si>
  <si>
    <t>000 1 09 03080 00 0000 110</t>
  </si>
  <si>
    <t>Отчисления на воспроизводство минерально-сырьевой базы</t>
  </si>
  <si>
    <t>000 1 03 02010 01 0000 110</t>
  </si>
  <si>
    <t>Акцизы на этиловый спирт из пищевого или непищевого сырья, в том числе денатурированный этиловый спирт, спирт-сырец, дистилляты винный, виноградный, плодовый, коньячный, кальвадосный, висковый, производимый на территории Российской Федерации</t>
  </si>
  <si>
    <t>182 1 03 02011 01 0000 110</t>
  </si>
  <si>
    <t>Акцизы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t>
  </si>
  <si>
    <t>Акцизы на сидр, пуаре, медовуху, производимые на территории Российской Федерации</t>
  </si>
  <si>
    <t>182 1 03 02120 01 0000 110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</si>
  <si>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</si>
  <si>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</si>
  <si>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</si>
  <si>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</si>
  <si>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Государственная пошлина за выдачу свидетельства о государственной аккредитации региональной спортивной федерации</t>
  </si>
  <si>
    <t>127 1 08 07340 01 0000 110</t>
  </si>
  <si>
    <t>Плата за выбросы загрязняющих веществ, образующихся при сжигании на факельных установках и (или) рассеивании попутного нефтяного газа</t>
  </si>
  <si>
    <t>048 1 12 01070 01 0000 120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</si>
  <si>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</si>
  <si>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</si>
  <si>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Регулярные платежи за пользование недрами при пользовании недрами на территории Российской Федерации</t>
  </si>
  <si>
    <t>Сборы за участие в конкурсе (аукционе) на право пользования участками недр</t>
  </si>
  <si>
    <t>Сборы за участие в конкурсе (аукционе) на право пользования участками недр местного значения</t>
  </si>
  <si>
    <t>000 1 13 01400 01 0000 130</t>
  </si>
  <si>
    <t>Плата за предоставление сведений, документов, содержащихся в государственных реестрах (регистрах)</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</si>
  <si>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</si>
  <si>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130 1 13 01410 01 0000 130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</si>
  <si>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</si>
  <si>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</si>
  <si>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</si>
  <si>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</si>
  <si>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продажи земельных участков, находящихся в государственной и муниципальной собственности</t>
  </si>
  <si>
    <t>Акцизы по подакцизным товарам (продукции), производимым на территории Российской Федерации</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</si>
  <si>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</si>
  <si>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</si>
  <si>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Налог на прибыль организаций, зачисляемый в бюджеты бюджетной системы Российской Федерации по соответствующим ставкам</t>
  </si>
  <si>
    <t>Плата за оказание услуг по присоединению объектов дорожного сервиса к автомобильным дорогам общего пользования</t>
  </si>
  <si>
    <t>000 1 13 01500 00 0000 130</t>
  </si>
  <si>
    <t>176 113 01520 02 0000 130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</si>
  <si>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</si>
  <si>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126 1 13 01992 02 0000 130</t>
  </si>
  <si>
    <t>105 1 13 02992 02 0000 130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</si>
  <si>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</si>
  <si>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000 1 08 06000 01 0000 110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</si>
  <si>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</si>
  <si>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182 1 08 07010 01 0000 110</t>
  </si>
  <si>
    <t>Государственная пошлина за государственную регистрацию прав, ограничений (обременений) прав на недвижимое имущество и сделок с ним</t>
  </si>
  <si>
    <t>321 1 08 07020 01 0000 110</t>
  </si>
  <si>
    <t>Государственная пошлина за выдачу и обмен паспорта гражданина Российской Федерации</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</si>
  <si>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</si>
  <si>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006 1 08 07400 01 0000 110</t>
  </si>
  <si>
    <t>210 1 13 01992 02 0000 130</t>
  </si>
  <si>
    <t>210 1 13 02992 02 0000 130</t>
  </si>
  <si>
    <t>Налог на прибыль организаций консолидированных групп налогоплательщиков, зачисляемый в бюджеты субъектов Российской Федерации</t>
  </si>
  <si>
    <t>182 1 01 01014 02 0000 110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</si>
  <si>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</si>
  <si>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</si>
  <si>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</si>
  <si>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</si>
  <si>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</si>
  <si>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</si>
  <si>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Прочие неналоговые доходы</t>
  </si>
  <si>
    <t>000 1 17 05000 00 0000 180</t>
  </si>
  <si>
    <t>Прочие неналоговые доходы бюджетов субъектов Российской Федерации</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</si>
  <si>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</si>
  <si>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136 1 08 07380 01 0000 110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</si>
  <si>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</si>
  <si>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136 1 08 07390 01 0000 110</t>
  </si>
  <si>
    <t>120 1 13 02992 02 0000 130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</si>
  <si>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</si>
  <si>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188 1 08 07100 01 0000 110</t>
  </si>
  <si>
    <t>006 1 13 01992 02 0000 130</t>
  </si>
  <si>
    <t>124 1 13 01992 02 0000 130</t>
  </si>
  <si>
    <t>197 1 13 01992 02 0000 130</t>
  </si>
  <si>
    <t>Прочие неналоговые доходы субъектов Российской Федерации</t>
  </si>
  <si>
    <t>041 1 17 05020 02 0000 180</t>
  </si>
  <si>
    <t>182 1 01 02050 01 0000 110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</si>
  <si>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(сумма платежа (перерасчеты, недоимка и задолженность по соответствующему платежу, в том числе по отмененному)</t>
  </si>
  <si>
    <t>188 1 08 06000 01 0000 110</t>
  </si>
  <si>
    <t>Налог с имущества, переходящего в порядке наследования или дарения</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</si>
  <si>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</si>
  <si>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182 1 09 04040 01 0000 110</t>
  </si>
  <si>
    <t>001 1 13 02992 02 0000 130</t>
  </si>
  <si>
    <t>006 1 13 02992 02 0000 130</t>
  </si>
  <si>
    <t>130 1 13 02992 02 0000 130</t>
  </si>
  <si>
    <t>131 1 13 02992 02 0000 130</t>
  </si>
  <si>
    <t>Плата за предоставление сведений из Единого государственного реестра недвижимости</t>
  </si>
  <si>
    <t>000 1 13 01031 01 0000 130</t>
  </si>
  <si>
    <t>046 1 17 01020 02 0000 180</t>
  </si>
  <si>
    <t>Минимальный налог, зачисляемый в бюджеты субъектов Российской Федерации (за налоговые периоды, истекшие до 1 января 2016 года)</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</si>
  <si>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</si>
  <si>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</si>
  <si>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Налоги, взимаемые в виде стоимости патента в связи с применением упрощенной системы налогообложения (за налоговые периоды, истекшие до 1 января 2011 года)</t>
  </si>
  <si>
    <t>182 1 09 11020 02 0000110</t>
  </si>
  <si>
    <t>000 1 13 01020 01 0000 130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</si>
  <si>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</si>
  <si>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Плата за предоставление информации из реестра дисквалифицированных лиц</t>
  </si>
  <si>
    <t>000 1 13 01190 01 0000 130</t>
  </si>
  <si>
    <t>205 1 13 02992 02 0000130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</si>
  <si>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</si>
  <si>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 xml:space="preserve">182 1 07 04020 01 0000 110 </t>
  </si>
  <si>
    <t>Сбор за пользование объектами водных биологических ресурсов (исключая внутренние водные объекты)</t>
  </si>
  <si>
    <t>000 1 11 03020 02 0000 120</t>
  </si>
  <si>
    <t>000 1 11 01020 02 0000 120</t>
  </si>
  <si>
    <t>176 1 11 05100 02 0000 120</t>
  </si>
  <si>
    <t>000 1 11 05100 02 0000 120</t>
  </si>
  <si>
    <t>000 1 12 01010 01 0000 120</t>
  </si>
  <si>
    <t>000 1 12 01030 01 0000 120</t>
  </si>
  <si>
    <t>000 1 12 01040 01 0000 120</t>
  </si>
  <si>
    <t>000 1 12 01070 01 0000 120</t>
  </si>
  <si>
    <t>000 1 12 02030 01 0000 120</t>
  </si>
  <si>
    <t>210 1 14 02022 02 0000 440</t>
  </si>
  <si>
    <t>000 1 15 02020 02 0000 140</t>
  </si>
  <si>
    <t>000 1 17 01020 02 0000 180</t>
  </si>
  <si>
    <t>000 1 17 05020 02 0000 180</t>
  </si>
  <si>
    <t>182 1 13 01020 01 8000 130</t>
  </si>
  <si>
    <t>321 1 13 01031 01 8000 130</t>
  </si>
  <si>
    <t>182 1 13 01190 01 8000 130</t>
  </si>
  <si>
    <t xml:space="preserve">Платежи, взимаемые государственными и муниципальными органами (организациями) за выполнение определенных функций
</t>
  </si>
  <si>
    <t>Наименование групп, подгрупп, статей, подстатей, элементов, групп подвидов, аналитических групп подвидов доходов бюджетов</t>
  </si>
  <si>
    <t>100 1 03 02141 01 0000 110</t>
  </si>
  <si>
    <t>100 1 03 02142 01 0000 110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</si>
  <si>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t>
  </si>
  <si>
    <t>Государственная пошлина по делам, рассматриваемым Конституционным Судом Российской Федерации и конституционными (уставными) судами субъектов Российской Федерации</t>
  </si>
  <si>
    <t>000 1 08 02020 01 0000 110</t>
  </si>
  <si>
    <t xml:space="preserve">000 1 08 02000 01 0000 110
</t>
  </si>
  <si>
    <t>000 1 08 07142 01 0000 110</t>
  </si>
  <si>
    <t>006 1 08 07142 01 1000 110</t>
  </si>
  <si>
    <t>130 1 08 07300 01 0000 110</t>
  </si>
  <si>
    <t>006 1 11 05032 02 0000 120</t>
  </si>
  <si>
    <t>048 1 12 01041 01 6000 120</t>
  </si>
  <si>
    <t>Плата за размещение отходов производства</t>
  </si>
  <si>
    <t>006 1 13 02062 02 0000 130</t>
  </si>
  <si>
    <t>023 1 13 02062 02 0000 130</t>
  </si>
  <si>
    <t>023 1 13 02992 02 0000 130</t>
  </si>
  <si>
    <t>006 1 17 01020 02 0000 180</t>
  </si>
  <si>
    <t>023 1 17 01020 02 0000 180</t>
  </si>
  <si>
    <t>115 1 17 01020 02 0000 180</t>
  </si>
  <si>
    <t>096 1 08 07131 01 1000 110</t>
  </si>
  <si>
    <t>000 1 08 07131 01 1000 110</t>
  </si>
  <si>
    <t>000 1 08 07130 01 0000 110</t>
  </si>
  <si>
    <t>000 1 08 07110 01 0000 110</t>
  </si>
  <si>
    <t>000 1 08 07100 01 0000 110</t>
  </si>
  <si>
    <t>000 1 08 07010 01 0000 110</t>
  </si>
  <si>
    <t>000 1 08 07020 01 0000 110</t>
  </si>
  <si>
    <t>000 1 08 07082 01 0000 110</t>
  </si>
  <si>
    <t>000 1 08 07340 01 0000 110</t>
  </si>
  <si>
    <t>000 1 08 07380 01 0000 110</t>
  </si>
  <si>
    <t>000 1 08 07390 01 0000 110</t>
  </si>
  <si>
    <t>000 1 08 07120 01 0000 110</t>
  </si>
  <si>
    <t>Плата за размещение твердых коммунальных отходов</t>
  </si>
  <si>
    <t>048 1 12 01042 01 6000 120</t>
  </si>
  <si>
    <t>130 1 12 02012 01 0000 120</t>
  </si>
  <si>
    <t>130 1 12 02052 01 0000 120</t>
  </si>
  <si>
    <t>130 1 12 02102 02 0000 120</t>
  </si>
  <si>
    <t>162 1 13 02992 02 0000 130</t>
  </si>
  <si>
    <t>006 1 14 02022 02 0000 440</t>
  </si>
  <si>
    <t>000 1 14 02023 02 0000 410</t>
  </si>
  <si>
    <t>023 1 15 02020 02 0000 140</t>
  </si>
  <si>
    <t>105 1 17 01020 02 0000 180</t>
  </si>
  <si>
    <t>130 1 17 01020 02 0000 180</t>
  </si>
  <si>
    <t>162 1 17 01020 02 0000 180</t>
  </si>
  <si>
    <t>194 1 17 01020 02 0000 180</t>
  </si>
  <si>
    <t>130 1 17 05020 02 0000 180</t>
  </si>
  <si>
    <t>188 1 08 07141 01 0000 110</t>
  </si>
  <si>
    <t>182 1 03 02130 01 0000 110</t>
  </si>
  <si>
    <t>Плата за предоставление сведений, содержащихся в государственном адресном реестре</t>
  </si>
  <si>
    <t>128 1 13 02992 02 0000 130</t>
  </si>
  <si>
    <t>199 1 13 02992 02 0000 130</t>
  </si>
  <si>
    <t>000 1 08 07141 01 0000 110</t>
  </si>
  <si>
    <t>000 1 08 07400 01 0000 110</t>
  </si>
  <si>
    <t xml:space="preserve">000 1 09 03020 00 0000 110 </t>
  </si>
  <si>
    <t xml:space="preserve">Платежи за добычу полезных ископаемых </t>
  </si>
  <si>
    <t>000 1 13 01060 01 0000 130</t>
  </si>
  <si>
    <t>182 1 13 01060 01 0000 130</t>
  </si>
  <si>
    <t>000 1 14 02022 02 0000 440</t>
  </si>
  <si>
    <t>182  1  08  07310  01  0000 110</t>
  </si>
  <si>
    <t>Государственная пошлина за повторную выдачу свидетельства о постановке на учет в налоговом органе</t>
  </si>
  <si>
    <t>000 1 08 07310 01 0000 110</t>
  </si>
  <si>
    <t>Плата за пользование пространственными данными и материалами, не являющимися объектами авторского права, содержащимися в региональных фондах пространственных данных</t>
  </si>
  <si>
    <t>100  1  03  02143  01  0000 110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</si>
  <si>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</si>
  <si>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182 1 08 02020 01 0000 110</t>
  </si>
  <si>
    <t>120 1 13 01992 02 0000 130</t>
  </si>
  <si>
    <t>120 1 14 02022 02 0000 440</t>
  </si>
  <si>
    <t>176 1 17 01020 02 0000 180</t>
  </si>
  <si>
    <t>тыс. руб.</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</si>
  <si>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</si>
  <si>
    <t>Акцизы на алкогольную продукцию с объемной долей этилового спирта до 9 процентов включительно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</si>
  <si>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переходом на порядок зачисления таких доходов по данным о розничной продаже указанной продукции, отраженным в единой государственной автоматизированной информационной системе учета объема производства и оборота этилового спирта, алкогольной и спиртосодержащей продукции)</t>
  </si>
  <si>
    <t>000 1 03 02140 01 0000 110</t>
  </si>
  <si>
    <t>000 1 03 02230 01 0000 110</t>
  </si>
  <si>
    <t>100 1 03 02231 01 0000 110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</si>
  <si>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</si>
  <si>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</si>
  <si>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</si>
  <si>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</si>
  <si>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100 1 03 02241 01 0000 110</t>
  </si>
  <si>
    <t>000 1 03 02250 01 0000 110</t>
  </si>
  <si>
    <t>100 1 03 02251 01 0000 110</t>
  </si>
  <si>
    <t>000 1 03 02260 01 0000 110</t>
  </si>
  <si>
    <t>100 1 03 02261 01 0000 110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</si>
  <si>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</si>
  <si>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Государственная пошлина по делам, рассматриваемым конституционными (уставными) судами субъектов Российской Федерации</t>
  </si>
  <si>
    <t>Государственная пошлина за государственную регистрацию политических партий и региональных отделений политических партий</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</si>
  <si>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</si>
  <si>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всей территории Российской Федерации, за ее пределами, на территориях двух и более субъектов Российской Федерации</t>
  </si>
  <si>
    <t>Отчисления на воспроизводство минерально-сырьевой базы при добыче общераспространенных полезных ископаемых и подземных вод, используемых для местных нужд, зачисляемые в бюджеты субъектов Российской Федерации</t>
  </si>
  <si>
    <t xml:space="preserve">182 1 09 03083 02 0000 110 </t>
  </si>
  <si>
    <t>131 1 11 05032 02 0000 120</t>
  </si>
  <si>
    <t>Плата за пользование пространственными данными и материалами, не являющимися объектами авторского права, содержащимися в государственных фондах пространственных данных</t>
  </si>
  <si>
    <t>000 1 11 09060 00 0000 120</t>
  </si>
  <si>
    <t>ДОХОДЫ ОТ ОКАЗАНИЯ ПЛАТНЫХ УСЛУГ И КОМПЕНСАЦИИ ЗАТРАТ ГОСУДАРСТВА</t>
  </si>
  <si>
    <t>102 1 13 02992 02 0000 130</t>
  </si>
  <si>
    <t>143 1 13 02992 02 0000 130</t>
  </si>
  <si>
    <t>124 1 11 09064 01 0000 120</t>
  </si>
  <si>
    <t>182  1  03  02020  01  0000 110</t>
  </si>
  <si>
    <t>Акцизы на спиртосодержащую продукцию, производимую на территории Российской Федерации</t>
  </si>
  <si>
    <t>000  1  03  02020  01  0000 110</t>
  </si>
  <si>
    <t xml:space="preserve">000 1 06 05000 02 0000 110 </t>
  </si>
  <si>
    <t>176  1  14  02022  02  0000 440</t>
  </si>
  <si>
    <t>111 1 17 01020 02 0000 180</t>
  </si>
  <si>
    <t>120 1 17 01020 02 0000 180</t>
  </si>
  <si>
    <t>182  1  03  02090  01  0000 110</t>
  </si>
  <si>
    <t>000  1  03  02090  01  0000 110</t>
  </si>
  <si>
    <t>100  1  03  02190  01  0000 110</t>
  </si>
  <si>
    <t>Доходы от уплаты акцизов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</si>
  <si>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100  1  03  02210  01  0000 110</t>
  </si>
  <si>
    <t>Доходы от уплаты акцизов на спиртосодержащую продукцию, производимую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</si>
  <si>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100  1  03  02220  01  0000 110</t>
  </si>
  <si>
    <t>Доходы от уплаты акцизов на этиловый спирт из непищевого сырья,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</si>
  <si>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100  1  03  02232  01  0000 110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</si>
  <si>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</si>
  <si>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100  1  03  02242  01  0000 110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</si>
  <si>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</si>
  <si>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100  1  03  02252  01  0000 110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</si>
  <si>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</si>
  <si>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100  1  03  02262  01  0000 110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</si>
  <si>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</si>
  <si>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182  1  05  06000  01  0000 110</t>
  </si>
  <si>
    <t>Налог на профессиональный доход</t>
  </si>
  <si>
    <t>000 1  05  06000  01  0000 110</t>
  </si>
  <si>
    <t>021 1 13 02992 02 0000 130</t>
  </si>
  <si>
    <t>194 1 13 02992 02 0000 130</t>
  </si>
  <si>
    <t>000 1 16 01000 01 0000 140</t>
  </si>
  <si>
    <t>Административные штрафы, установленные Кодексом Российской Федерации об административных правонарушениях</t>
  </si>
  <si>
    <t>023  1  16  01053  01  0000 140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</si>
  <si>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</si>
  <si>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162  1  16  01053  01  0000 140</t>
  </si>
  <si>
    <t>023  1  16  01063  01  0000 140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</si>
  <si>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</si>
  <si>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162  1  16  01063  01  0000 140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</si>
  <si>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</si>
  <si>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000 1 16 01070 01 0000 140</t>
  </si>
  <si>
    <t>006  1  16  01072  01  0000 140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</si>
  <si>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</si>
  <si>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130  1  16  01072  01  0000 140</t>
  </si>
  <si>
    <t>197  1  16  01072  01  0000 140</t>
  </si>
  <si>
    <t>023  1  16  01073  01  0000 140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</si>
  <si>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</si>
  <si>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162  1  16  01073  01  0000 140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</si>
  <si>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</si>
  <si>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000 1 16 01080 01 0000 140</t>
  </si>
  <si>
    <t>130  1  16  01082  01  0000 140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</si>
  <si>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</si>
  <si>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162  1  16  01082  01  0000 140</t>
  </si>
  <si>
    <t>023  1  16  01083  01  0000 140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</si>
  <si>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</si>
  <si>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162  1  16  01083  01  0000 140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</si>
  <si>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</si>
  <si>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000 1 16 01090 01 0000 140</t>
  </si>
  <si>
    <t>006  1  16  01092  01  0000 140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</si>
  <si>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</si>
  <si>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162  1  16  01092  01  0000 140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</si>
  <si>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</si>
  <si>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111  1  16  01102  01  0000 140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</si>
  <si>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должностными лицами органов исполнительной власти субъектов Российской Федерации, учреждениями субъектов Российской Федерации</t>
  </si>
  <si>
    <t>000 1 16 01110 01 0000 140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</si>
  <si>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</si>
  <si>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162  1  16  01112  01  0000 140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</si>
  <si>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должностными лицами органов исполнительной власти субъектов Российской Федерации, учреждениями субъектов Российской Федерации</t>
  </si>
  <si>
    <t>176  1  16  01112  01  0000 140</t>
  </si>
  <si>
    <t>023  1  16  01113  01  0000 140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</si>
  <si>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</si>
  <si>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</si>
  <si>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000 1 16 01120 01 0000 140</t>
  </si>
  <si>
    <t>106  1  16  01121  01  0000 140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</si>
  <si>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</si>
  <si>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180  1  16  01121  01  0000 140</t>
  </si>
  <si>
    <t>187  1  16  01121  01  0000 140</t>
  </si>
  <si>
    <t>188  1  16  01121  01  0000 140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</si>
  <si>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должностными лицами органов исполнительной власти субъектов Российской Федерации, учреждениями субъектов Российской Федерации</t>
  </si>
  <si>
    <t>023  1  16  01123  01  0000 140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</si>
  <si>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</si>
  <si>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188  1  16  01123  01  0000 140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</si>
  <si>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</si>
  <si>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000 1 16 01130 01 0000 140</t>
  </si>
  <si>
    <t>162  1  16  01132  01  0000 140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</si>
  <si>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должностными лицами органов исполнительной власти субъектов Российской Федерации, учреждениями субъектов Российской Федерации</t>
  </si>
  <si>
    <t>046  1  16  01133  01  0000 140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</si>
  <si>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</si>
  <si>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162  1  16  01133  01  0000 140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</si>
  <si>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</si>
  <si>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000 1 16 01140 01 0000 140
</t>
  </si>
  <si>
    <t>006  1  16  01142  01  0000 140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</si>
  <si>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</si>
  <si>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026  1  16  01142  01  0000 140</t>
  </si>
  <si>
    <t>111  1  16  01142  01  0000 140</t>
  </si>
  <si>
    <t>128  1  16  01142  01  0000 140</t>
  </si>
  <si>
    <t>162  1  16  01142  01  0000 140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</si>
  <si>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</si>
  <si>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162  1  16  01143  01  0000 140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</si>
  <si>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</si>
  <si>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 xml:space="preserve">000 1 16 01150 01 0000 140
</t>
  </si>
  <si>
    <t>026  1  16  01152  01  0000 140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</si>
  <si>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</si>
  <si>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162  1  16  01152  01  0000 140</t>
  </si>
  <si>
    <t>197  1  16  01152  01  0000 140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</si>
  <si>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</si>
  <si>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162  1  16  01153  01  0000 140</t>
  </si>
  <si>
    <t>102  1  16  01156  01  0000 140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</si>
  <si>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</si>
  <si>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197  1  16  01156  01  0000 140</t>
  </si>
  <si>
    <t>162  1  16  01163  01  0000 140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</si>
  <si>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</si>
  <si>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023  1  16  01173  01  0000 140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</si>
  <si>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</si>
  <si>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162  1  16  01173  01  0000 140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</si>
  <si>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</si>
  <si>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000 1 16 01190 01 0000 140</t>
  </si>
  <si>
    <t>006  1  16  01192  01  0000 140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</si>
  <si>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</si>
  <si>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111  1  16  01192  01  0000 140</t>
  </si>
  <si>
    <t>162  1  16  01192  01  0000 140</t>
  </si>
  <si>
    <t>006  1  16  01193  01  0000 140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</si>
  <si>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</si>
  <si>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023  1  16  01193  01  0000 140</t>
  </si>
  <si>
    <t>162  1  16  01193  01  0000 140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</si>
  <si>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</si>
  <si>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000 1 16 01200 01 0000 140</t>
  </si>
  <si>
    <t>111  1  16  01202  01  0000 140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</si>
  <si>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должностными лицами органов исполнительной власти субъектов Российской Федерации, учреждениями субъектов Российской Федерации</t>
  </si>
  <si>
    <t>162  1  16  01202  01  0000 140</t>
  </si>
  <si>
    <t>023  1  16  01203  01  0000 140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</si>
  <si>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</si>
  <si>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162  1  16  01203  01  0000 140</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</si>
  <si>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t>
  </si>
  <si>
    <t>000 1 16 01210 01 0000 140</t>
  </si>
  <si>
    <t>023  1  16  01213  01  0000 140</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</si>
  <si>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</si>
  <si>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000 1 16 07000 01 0000 140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</si>
  <si>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</si>
  <si>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000 1 16 07010 02 0000 140</t>
  </si>
  <si>
    <t>006  1  16  07010  02  0000 140</t>
  </si>
  <si>
    <t>021  1  16  07010  02  0000 140</t>
  </si>
  <si>
    <t>023  1  16  07010  02  0000 140</t>
  </si>
  <si>
    <t>041  1  16  07010  02  0000 140</t>
  </si>
  <si>
    <t>111  1  16  07010  02  0000 140</t>
  </si>
  <si>
    <t>120  1  16  07010  02  0000 140</t>
  </si>
  <si>
    <t>124  1  16  07010  02  0000 140</t>
  </si>
  <si>
    <t>126  1  16  07010  02  0000 140</t>
  </si>
  <si>
    <t>130  1  16  07010  02  0000 140</t>
  </si>
  <si>
    <t>143  1  16  07010  02  0000 140</t>
  </si>
  <si>
    <t>176  1  16  07010  02  0000 140</t>
  </si>
  <si>
    <t>181  1  16  07010  02  0000 140</t>
  </si>
  <si>
    <t>194  1  16  07010  02  0000 140</t>
  </si>
  <si>
    <t>197  1  16  07010  02  0000 140</t>
  </si>
  <si>
    <t>210  1  16  07010  02  0000 140</t>
  </si>
  <si>
    <t>130  1  16  07030  02  0000 140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</si>
  <si>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</si>
  <si>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000 1  16  07030  02  0000 140</t>
  </si>
  <si>
    <t>130  1  16  07040  02  0000 140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</si>
  <si>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</si>
  <si>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000  1  16  07040  02  0000 140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</si>
  <si>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</si>
  <si>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000  1  16  07090  02  0000 140</t>
  </si>
  <si>
    <t>036  1  16  07090  02  0000 140</t>
  </si>
  <si>
    <t>105  1  16  07090  02  0000 140</t>
  </si>
  <si>
    <t>120  1  16  07090  02  0000 140</t>
  </si>
  <si>
    <t>124  1  16  07090  02  0000 140</t>
  </si>
  <si>
    <t>130  1  16  07090  02  0000 140</t>
  </si>
  <si>
    <t>176  1  16  07090  02  0000 140</t>
  </si>
  <si>
    <t>181  1  16  07090  02  0000 140</t>
  </si>
  <si>
    <t>197  1  16  07090  02  0000 140</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</si>
  <si>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</si>
  <si>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176  1  16  10021  02  0000 140</t>
  </si>
  <si>
    <t>181  1  16  10021  02  0000 140</t>
  </si>
  <si>
    <t>000  1  16  10021  02  0000 140</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</si>
  <si>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</si>
  <si>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000  1  16  10022  02  0000 140</t>
  </si>
  <si>
    <t>181  1  16  10056  02  0000 140</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</si>
  <si>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t>
  </si>
  <si>
    <t>194  1  16  10056  02  0000 140</t>
  </si>
  <si>
    <t>000  1  16  10056  02  0000 140</t>
  </si>
  <si>
    <t>197  1  16  10076  02  0000 140</t>
  </si>
  <si>
    <t>Платежи в целях возмещения ущерба при расторжении государственного контракта, заключенного с государственным органом субъекта Российской Федерации (казенным учреждением субъекта Российской Федерации), в связи с односторонним отказом исполнителя (подрядчика) от его исполнения (за исключением государственного контракта, финансируемого за счет средств дорожного фонда субъекта Российской Федерации)</t>
  </si>
  <si>
    <t>000 1  16  10076  02  0000 140</t>
  </si>
  <si>
    <t>197  1  16  10077  02  0000 140</t>
  </si>
  <si>
    <t>Платежи в целях возмещения ущерба при расторжении государственного контракта, финансируемого за счет средств дорожного фонда субъекта Российской Федерации, в связи с односторонним отказом исполнителя (подрядчика) от его исполнения</t>
  </si>
  <si>
    <t>000  1  16  10077  02  0000 140</t>
  </si>
  <si>
    <t>Платежи в целях возмещения причиненного ущерба (убытков)</t>
  </si>
  <si>
    <t>000 1 16 10000 00 0000 140</t>
  </si>
  <si>
    <t>000 1 16 10100 02 0000 140</t>
  </si>
  <si>
    <t>026  1  16  10100  02  0000 140</t>
  </si>
  <si>
    <t>105  1  16  10100  02  0000 140</t>
  </si>
  <si>
    <t>131  1  16  10100  02  0000 140</t>
  </si>
  <si>
    <t>006  1  16  10122  01  0000 140</t>
  </si>
  <si>
    <t>000  1  16  10122  01  0000 140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</si>
  <si>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</si>
  <si>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023  1  16  10122  01  0000 140</t>
  </si>
  <si>
    <t>026  1  16  10122  01  0000 140</t>
  </si>
  <si>
    <t>102  1  16  10122  01  0000 140</t>
  </si>
  <si>
    <t>106  1  16  10122  01  0000 140</t>
  </si>
  <si>
    <t>120  1  16  10122  01  0000 140</t>
  </si>
  <si>
    <t>126  1  16  10122  01  0000 140</t>
  </si>
  <si>
    <t>128  1  16  10122  01  0000 140</t>
  </si>
  <si>
    <t>130  1  16  10122  01  0000 140</t>
  </si>
  <si>
    <t>141  1  16  10122  01  0000 140</t>
  </si>
  <si>
    <t>161  1  16  10122  01  0000 140</t>
  </si>
  <si>
    <t>176  1  16  10122  01  0000 140</t>
  </si>
  <si>
    <t>182  1  16  10122  01  0000 140</t>
  </si>
  <si>
    <t>187  1  16  10122  01  0000 140</t>
  </si>
  <si>
    <t>188  1  16  10122  01  0000 140</t>
  </si>
  <si>
    <t>197  1  16  10122  01  0000 140</t>
  </si>
  <si>
    <t>415  1  16  10122  01  0000 140</t>
  </si>
  <si>
    <t>053  1  16  10128  01  0000 140</t>
  </si>
  <si>
    <t>106  1  16  10128  01  0000 140</t>
  </si>
  <si>
    <t>161  1  16  10128  01  0000 140</t>
  </si>
  <si>
    <t>177  1  16  10128  01  0000 140</t>
  </si>
  <si>
    <t>188  1  16  10128  01  0000 140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</si>
  <si>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субъекта Российской Федерации по нормативам, действовавшим в 2019 году</t>
  </si>
  <si>
    <t>000 1  16  10128  01  0000 140</t>
  </si>
  <si>
    <t>176  1  16  11063  01  0000 140</t>
  </si>
  <si>
    <t>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</si>
  <si>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000 1  16  11063  01  0000 140</t>
  </si>
  <si>
    <t>Административные штрафы, установленные законами субъектов Российской Федерации об административных правонарушениях</t>
  </si>
  <si>
    <t>000 1 16 02000 02 0000 140</t>
  </si>
  <si>
    <t>000 1 16 02010 02 0000 140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</si>
  <si>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</si>
  <si>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006  1  16  02010  02  0000 140</t>
  </si>
  <si>
    <t>102  1  16  02010  02  0000 140</t>
  </si>
  <si>
    <t>120  1  16  02010  02  0000 140</t>
  </si>
  <si>
    <t>205  1  16  02010  02  0000 140</t>
  </si>
  <si>
    <t>210  1  16  02010  02  0000 140</t>
  </si>
  <si>
    <t>000  1  16  01203  01  0000 140</t>
  </si>
  <si>
    <t>000  1  16  01202  01  0000 140</t>
  </si>
  <si>
    <t>000  1  16  01193  01  0000 140</t>
  </si>
  <si>
    <t>000  1  16  01192  01  0000 140</t>
  </si>
  <si>
    <t>000 1 16 01053 01 0000 140</t>
  </si>
  <si>
    <t>000 1 16 01063 01 0000 140</t>
  </si>
  <si>
    <t>000  1  16  01072  01  0000 140</t>
  </si>
  <si>
    <t>000  1  16  01073  01  0000 140</t>
  </si>
  <si>
    <t>000  1  16  01082  01  0000 140</t>
  </si>
  <si>
    <t>000  1  16  01083  01  0000 140</t>
  </si>
  <si>
    <t>000  1  16  01092  01  0000 140</t>
  </si>
  <si>
    <t>000  1  16  01093  01  0000 140</t>
  </si>
  <si>
    <t>000 1 16 01102 01 0000 140</t>
  </si>
  <si>
    <t>000  1  16  01112  01  0000 140</t>
  </si>
  <si>
    <t>000  1  16  01113  01  0000 140</t>
  </si>
  <si>
    <t>000  1  16  01121  01  0000 140</t>
  </si>
  <si>
    <t>000  1  16  01122  01  0000 140</t>
  </si>
  <si>
    <t>000  1  16  01123  01  0000 140</t>
  </si>
  <si>
    <t>000  1  16  01173  01  0000 140</t>
  </si>
  <si>
    <t>000  1  16  01163  01  0000 140</t>
  </si>
  <si>
    <t>000 1  16  01133  01  0000 140</t>
  </si>
  <si>
    <t>000  1  16  01132  01  0000 140</t>
  </si>
  <si>
    <t>000  1  16  01142  01  0000 140</t>
  </si>
  <si>
    <t>000  1  16  01143  01  0000 140</t>
  </si>
  <si>
    <t>000  1  16  01152  01  0000 140</t>
  </si>
  <si>
    <t>000 1  16  01153  01  0000 140</t>
  </si>
  <si>
    <t>000  1  16  01156  01  0000 140</t>
  </si>
  <si>
    <t>041 1 17 01020 02 0000 180</t>
  </si>
  <si>
    <t>Акцизы на вина, фруктовые вина, игристые вина (шампанские), винные напитки, изготавливаемые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производимые на территории Российской Федерации, кроме производимых из подакцизного винограда</t>
  </si>
  <si>
    <t>Уточненный кассовый план 2021 года</t>
  </si>
  <si>
    <t>Налог на доходы физических лиц части суммы налога, превышающей 650 000 рублей, относящейся к части налоговой базы, превышающей 5 000 000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</si>
  <si>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</si>
  <si>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182 1 01 02080 01 0000 110</t>
  </si>
  <si>
    <t>182 1 01 02100 01 0000 110</t>
  </si>
  <si>
    <t>100  1  03  02200  01  0000 110</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</si>
  <si>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</si>
  <si>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100  1  03  02410  01  0000 110</t>
  </si>
  <si>
    <t>Доходы от уплаты акцизов на средние дистилляты, производимые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</si>
  <si>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t>
  </si>
  <si>
    <t>006 1 08 07510 01 0000 110</t>
  </si>
  <si>
    <t>123 1 11 01020 02 0000 120</t>
  </si>
  <si>
    <t>130 1 11 01020 02 0000 120</t>
  </si>
  <si>
    <t>Доходы, получаемые в виде арендной платы за земельные участки, которые расположены в границах городских округов,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</si>
  <si>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120 1 11 05026 04 0000 120</t>
  </si>
  <si>
    <t>176 1 11 05032 02 0000 120</t>
  </si>
  <si>
    <t>Доходы от сдачи в аренду имущества, составляющего казну субъекта Российской Федерации (за исключением земельных участков)</t>
  </si>
  <si>
    <t>120 1 11 05072 02 0000 120</t>
  </si>
  <si>
    <t>000 1 11 05072 02 0000 120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</si>
  <si>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</si>
  <si>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120 1 11 05322 02 0000 120</t>
  </si>
  <si>
    <t>000 1 11 05322 02 0000 120</t>
  </si>
  <si>
    <t>136 1 13 01992 02 0000 130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</si>
  <si>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</si>
  <si>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006 1 14 02023 02 0000 440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</si>
  <si>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должностными лицами органов исполнительной власти субъектов Российской Федерации, учреждениями субъектов Российской Федерации</t>
  </si>
  <si>
    <t>006 1 16 01062 01 0000 140</t>
  </si>
  <si>
    <t>006  1  16  01073  01  0000 140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</si>
  <si>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</si>
  <si>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006  1  16  01082  01  0000 140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</si>
  <si>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</si>
  <si>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162  1  16  01093  01  0000 140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</si>
  <si>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</si>
  <si>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162  1  16  01103  01  0000 140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</si>
  <si>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</si>
  <si>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000 1  16  01103  01  0000 140</t>
  </si>
  <si>
    <t>162  1  16  01113  01  0000 140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</si>
  <si>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</si>
  <si>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006  1  16  01122  01  0000 140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</si>
  <si>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должностными лицами органов исполнительной власти субъектов Российской Федерации, учреждениями субъектов Российской Федерации</t>
  </si>
  <si>
    <t>006  1  16  01133  01  0000 140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</si>
  <si>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</si>
  <si>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006  1  16  01143  01  0000 140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</si>
  <si>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</si>
  <si>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023  1  16  01153  01  0000 140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</si>
  <si>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</si>
  <si>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102  1  16  01153  01  0000 140</t>
  </si>
  <si>
    <t>136  1  16  01193  01  0000 140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</si>
  <si>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</si>
  <si>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006  1  16  01203  01  0000 140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</si>
  <si>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</si>
  <si>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026  1  16  01205  01  0000 140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</si>
  <si>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(руководителями высших исполнительных органов государственной власти) субъектов Российской Федерации</t>
  </si>
  <si>
    <t>176  1  16  01205  01  0000 140</t>
  </si>
  <si>
    <t>162  1  16  01213  01  0000 140</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</si>
  <si>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</si>
  <si>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000  1  16  01205  01  0000 140</t>
  </si>
  <si>
    <t>162  1  16  02010  02  0000 140</t>
  </si>
  <si>
    <t>001  1  16  07010  02  0000 140</t>
  </si>
  <si>
    <t>123  1  16  07010  02  0000 140</t>
  </si>
  <si>
    <t>131  1  16  07010  02  0000 140</t>
  </si>
  <si>
    <t>026  1  16  07090  02  0000 140</t>
  </si>
  <si>
    <t>123  1  16  07090  02  0000 140</t>
  </si>
  <si>
    <t>127  1  16  07090  02  0000 140</t>
  </si>
  <si>
    <t>194  1  16  07090  02  0000 140</t>
  </si>
  <si>
    <t>006  1  16  10021  02  0000 140</t>
  </si>
  <si>
    <t>006  1  16  10022  02  0000 140</t>
  </si>
  <si>
    <t>023  1  16  10022  02  0000 140</t>
  </si>
  <si>
    <t>124  1  16  10022  02  0000 140</t>
  </si>
  <si>
    <t>181  1  16  10022  02  0000 140</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</si>
  <si>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 </t>
  </si>
  <si>
    <t>322  1  16  10122  01  0000 140</t>
  </si>
  <si>
    <t>127 1 17 01020 02 0000 180</t>
  </si>
  <si>
    <t>000 1 16 01062 01 0000 140</t>
  </si>
  <si>
    <t>000 1 16 01060 01 0000 140</t>
  </si>
  <si>
    <t>000 1 08 07510 01 0000 110</t>
  </si>
  <si>
    <t>000 1 11 05070 00 0000 120</t>
  </si>
  <si>
    <t>Доходы от сдачи в аренду имущества, составляющего государственную (муниципальную) казну (за исключением земельных участков)</t>
  </si>
  <si>
    <t>000 1 11 05320 00 0000 120</t>
  </si>
  <si>
    <t>Плата по соглашениям об установлении сервитута в отношении земельных участков после разграничения государственной собственности на землю</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</si>
  <si>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</si>
  <si>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000 1  16  01100  01  0000 140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</si>
  <si>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</si>
  <si>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Акцизы на вина, фруктовые вина, игристые вина (шампанские), винные напитки, изготавливаемые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производимые на территории Российской Федерации, кроме производимых из подакцизного винограда (сумма платежа (перерасчеты, недоимка и задолженность по соответствующему платежу, в том числе по отмененному)</t>
  </si>
  <si>
    <t>181  1  11  02102  02  0000 120</t>
  </si>
  <si>
    <t>Доходы от операций по управлению остатками средств на едином казначейском счете, зачисляемые в бюджеты субъектов Российской Федерации</t>
  </si>
  <si>
    <t>000  1  11  02000  00  0000 120</t>
  </si>
  <si>
    <t>000  1  11  02100  00  0000 120</t>
  </si>
  <si>
    <t>Доходы от операций по управлению остатками средств на едином казначейском счете, зачисляемые в бюджеты бюджетной системы Российской Федерации</t>
  </si>
  <si>
    <t>Доходы от размещения средств бюджетов</t>
  </si>
  <si>
    <t>046 1 11 05032 02 0000 120</t>
  </si>
  <si>
    <t>136 1 11 05032 02 0000 120</t>
  </si>
  <si>
    <t>041 1 13 02992 02 0000 130</t>
  </si>
  <si>
    <t>162  1  16  01072  01  0000 140</t>
  </si>
  <si>
    <t>023  1  16  01163  01  0000 140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</si>
  <si>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</si>
  <si>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162  1  16  01183  01  0000 140</t>
  </si>
  <si>
    <t>000  1  16  01183  01  0000 140</t>
  </si>
  <si>
    <t>136  1  16  07010  02  0000 140</t>
  </si>
  <si>
    <t>023  1  16  07090  02  0000 140</t>
  </si>
  <si>
    <t>046  1  16  07090  02  0000 140</t>
  </si>
  <si>
    <t>162  1  16  07090  02  0000 140</t>
  </si>
  <si>
    <t>023  1  16  10021  02  0000 140</t>
  </si>
  <si>
    <t>498  1  16  10122  01  0000 140</t>
  </si>
  <si>
    <t>036 1 17 01020 02 0000 180</t>
  </si>
  <si>
    <t>126 1 17 01020 02 0000 180</t>
  </si>
  <si>
    <t>210  1  17  01020  02  0000 180</t>
  </si>
  <si>
    <t>176 1 17 05020 02 0000 180</t>
  </si>
  <si>
    <t>Платежи, уплачиваемые в целях возмещения вреда</t>
  </si>
  <si>
    <t>000 1  16  11000  01  0000 140</t>
  </si>
  <si>
    <t>182  1  01  02090  01  0000 110</t>
  </si>
  <si>
    <t>Налог на доходы физических лиц с сумм прибыли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(сумма платежа (перерасчеты, недоимка и задолженность по соответствующему платежу, в том числе по отмененному)</t>
  </si>
  <si>
    <t>124 1 11 01020 02 0000 120</t>
  </si>
  <si>
    <t>026 1 13 01992 02 0000 130</t>
  </si>
  <si>
    <t>111 1 13 02992 02 0000 130</t>
  </si>
  <si>
    <t>127 1 13 02992 02 0000 130</t>
  </si>
  <si>
    <t>183 1 13 02992 02 0000 130</t>
  </si>
  <si>
    <t>102 1  16  01053  01  0000 140</t>
  </si>
  <si>
    <t>136 1  16  01053  01  0000 140</t>
  </si>
  <si>
    <t>026  1  16  01143  01  0000 140</t>
  </si>
  <si>
    <t>162  1  16  07010  02  0000 140</t>
  </si>
  <si>
    <t>199  1  16  07010  02  0000 140</t>
  </si>
  <si>
    <t>021  1  16  07090  02  0000 140</t>
  </si>
  <si>
    <t>041  1  16  07090  02  0000 140</t>
  </si>
  <si>
    <t>210  1  16  10021  02  0000 140</t>
  </si>
  <si>
    <t>318  1  16  10122  01  0000 140</t>
  </si>
  <si>
    <t>131 1 17 01020 02 0000 180</t>
  </si>
  <si>
    <t>Итого:</t>
  </si>
  <si>
    <t>Исполнение доходов областного бюджета Новосибирской области по кодам классификации доходов бюджетов за 2021 год</t>
  </si>
  <si>
    <t>% исполнения к утвержденному плану</t>
  </si>
  <si>
    <t>% исполнения к  уточненному кассовому плану за 2021 год</t>
  </si>
  <si>
    <t>Кассовое исполнение 2021 года</t>
  </si>
  <si>
    <t>126  1  11  09042  02  0000 120</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</si>
  <si>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</si>
  <si>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</si>
  <si>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</si>
  <si>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176  1  13  01992  02  0000 130</t>
  </si>
  <si>
    <t xml:space="preserve">Прочие доходы от оказания платных услуг (работ) получателями средств бюджетов субъектов Российской Федерации </t>
  </si>
  <si>
    <t>023  1  16  01092  01  0000 140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</si>
  <si>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</si>
  <si>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023  1  16  01103  01  0000 140</t>
  </si>
  <si>
    <t>162  1  16  01122  01  0000 140</t>
  </si>
  <si>
    <t>023  1  16  01133  01  0000 140</t>
  </si>
  <si>
    <t>128  1  16  01192  01  0000 140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</si>
  <si>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</si>
  <si>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036  1  16  07010  02  0000 140</t>
  </si>
  <si>
    <t>105  1  16  07010  02  0000 140</t>
  </si>
  <si>
    <t>183  1  16  07010  02  0000 140</t>
  </si>
  <si>
    <t>006  1  16  07090  02  0000 140</t>
  </si>
  <si>
    <t>105  1  16  10021  02  0000 140</t>
  </si>
  <si>
    <t>162  1  16  10022  02  0000 140</t>
  </si>
  <si>
    <t>096  1  16  10122  01  0000 140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</si>
  <si>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 (за исключением доходов, направляемых на формирование дорожного фонда субъекта Российской Федерации, а также иных платежей в случае принятия решения финансовым органом субъекта Российской Федерации о раздельном учете задолженности)</t>
  </si>
  <si>
    <t>143  1  17  01020  02  0000 180</t>
  </si>
  <si>
    <t>Иные межбюджетные трансферты</t>
  </si>
  <si>
    <t>000 2 02 40000 00 0000 150</t>
  </si>
  <si>
    <t>Единая субвенция бюджетам субъектов Российской Федерации и бюджету г. Байконура</t>
  </si>
  <si>
    <t>181  2  02  35900  02  0000 150</t>
  </si>
  <si>
    <t>Субвенции бюджетам субъектов Российской Федерации на осуществление ежемесячной выплаты в связи с рождением (усыновлением) первого ребенка</t>
  </si>
  <si>
    <t>023  2  02  35573  02  0000 150</t>
  </si>
  <si>
    <t>Субвенции бюджетам субъектов Российской Федерации на проведение Всероссийской переписи населения 2020 года</t>
  </si>
  <si>
    <t>123  2  02  35469  02  0000 150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</si>
  <si>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</si>
  <si>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126  2  02  35460  02  0000 150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</si>
  <si>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</si>
  <si>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130  2  02  35432  02  0000 150</t>
  </si>
  <si>
    <t>Субвенции бюджетам субъектов Российской Федерации на формирование запаса лесных семян для лесовосстановления</t>
  </si>
  <si>
    <t>130  2  02  35431  02  0000 150</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</si>
  <si>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</si>
  <si>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130  2  02  35430  02  0000 150</t>
  </si>
  <si>
    <t>Субвенции бюджетам субъектов Российской Федерации на увеличение площади лесовосстановления</t>
  </si>
  <si>
    <t>130  2  02  35429  02  0000 150</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</si>
  <si>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</si>
  <si>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023  2  02  35380  02  0000 150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</si>
  <si>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 1032-I "О занятости населения в Российской Федерации"</t>
  </si>
  <si>
    <t>023  2  02  35290  02  0000 150</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</si>
  <si>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t>
  </si>
  <si>
    <t>023  2  02  35280  02  0000 150</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</si>
  <si>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t>
  </si>
  <si>
    <t>023  2  02  35270  02  0000 150</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</si>
  <si>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</si>
  <si>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023  2  02  35260  02  0000 150</t>
  </si>
  <si>
    <t>Субвенции бюджетам субъектов Российской Федерации на оплату жилищно-коммунальных услуг отдельным категориям граждан</t>
  </si>
  <si>
    <t>023  2  02  35250  02  0000 150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</si>
  <si>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</si>
  <si>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023  2  02  35240  02  0000 150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</si>
  <si>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</si>
  <si>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023  2  02  35220  02  0000 150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</si>
  <si>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</si>
  <si>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124  2  02  35176  02  0000 150</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</si>
  <si>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</si>
  <si>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023  2  02  35137  02  0000 150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</si>
  <si>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</si>
  <si>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124  2  02  35135  02  0000 150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</si>
  <si>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</si>
  <si>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124  2  02  35134  02  0000 150</t>
  </si>
  <si>
    <t>Субвенции бюджетам субъектов Российской Федерации на осуществление отдельных полномочий в области лесных отношений</t>
  </si>
  <si>
    <t>130  2  02  35129  02  0000 150</t>
  </si>
  <si>
    <t>Субвенции бюджетам субъектов Российской Федерации на осуществление отдельных полномочий в области водных отношений</t>
  </si>
  <si>
    <t>130  2  02  35128  02  0000 150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</si>
  <si>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</si>
  <si>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205  2  02  35120  02  0000 150</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</si>
  <si>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</si>
  <si>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181  2  02  35118  02  0000 150</t>
  </si>
  <si>
    <t>Субвенции бюджетам субъектов Российской Федерации на улучшение экологического состояния гидрографической сети</t>
  </si>
  <si>
    <t>130  2  02  35090  02  0000 150</t>
  </si>
  <si>
    <t>Субвенции бюджетам субъектов Российской Федерации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</si>
  <si>
    <t>176  2  02  35067  02  0000 150</t>
  </si>
  <si>
    <t>Субвенции бюджетам бюджетной системы Российской Федерации</t>
  </si>
  <si>
    <t xml:space="preserve">000 2 02 30000 00 0000 150 </t>
  </si>
  <si>
    <t>Субсидии бюджетам субъектов Российской Федерации за счет средств резервного фонда Правительства Российской Федерации</t>
  </si>
  <si>
    <t>036  2  02  29001  02  0000 150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</si>
  <si>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</si>
  <si>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036  2  02  27576  02  0000 150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</si>
  <si>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</si>
  <si>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127  2  02  27139  02  0000 150</t>
  </si>
  <si>
    <t>Субсидии бюджетам субъектов Российской Федерации на обеспечение на участках мировых судей формирования и функционирования необходимой информационно-технологической и телекоммуникационной инфраструктуры для организации защищенного межведомственного электронного взаимодействия, приема исковых заявлений, направляемых в электронном виде, и организации участия в заседаниях мировых судов в режиме видео-конференц-связи</t>
  </si>
  <si>
    <t>194  2  02  25589  02  0000 150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</si>
  <si>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</si>
  <si>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126  2  02  25586  02  0000 150</t>
  </si>
  <si>
    <t>Субсидии бюджетам субъектов Российской Федерации на обеспечение комплексного развития сельских территорий</t>
  </si>
  <si>
    <t>036  2  02  25576  02  0000 150</t>
  </si>
  <si>
    <t>Субсидии бюджетам субъектов Российской Федерации на реализацию мероприятий в области мелиорации земель сельскохозяйственного назначения</t>
  </si>
  <si>
    <t>036  2  02  25568  02  0000 150</t>
  </si>
  <si>
    <t>Субсидии бюджетам субъектов Российской Федерации на реализацию программ формирования современной городской среды</t>
  </si>
  <si>
    <t>210  2  02  25555  02  0000 150</t>
  </si>
  <si>
    <t>Субсидии бюджетам субъектов Российской Федерации на обеспечение закупки авиационных работ в целях оказания медицинской помощи</t>
  </si>
  <si>
    <t>126  2  02  25554  02  0000 150</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</si>
  <si>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</si>
  <si>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026  2  02  25527  02  0000 150</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</si>
  <si>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</si>
  <si>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021  2  02  25525  02  0000 150</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</si>
  <si>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</si>
  <si>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136  2  02  25520  02  0000 150</t>
  </si>
  <si>
    <t>Субсидии бюджетам субъектов Российской Федерации на поддержку отрасли культуры</t>
  </si>
  <si>
    <t>131  2  02  25519  02  0000 150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</si>
  <si>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</si>
  <si>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131  2  02  25517  02  0000 150</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</si>
  <si>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</si>
  <si>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105  2  02  25516  02  0000 150</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</si>
  <si>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</si>
  <si>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023  2  02  25514  02  0000 150</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</si>
  <si>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</si>
  <si>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036  2  02  25508  02  0000 150</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</si>
  <si>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</si>
  <si>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036  2  02  25502  02  0000 150</t>
  </si>
  <si>
    <t>Субсидии бюджетам субъектов Российской Федерации на реализацию мероприятий по обеспечению жильем молодых семей</t>
  </si>
  <si>
    <t>124  2  02  25497  02  0000 150</t>
  </si>
  <si>
    <t>Субсидии бюджетам субъектов Российской Федерации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</si>
  <si>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136  2  02  25491  02  0000 150</t>
  </si>
  <si>
    <t>Субсидии бюджетам субъектов Российской Федерации на реализацию мероприятий по формированию и обеспечению функционирования единой федеральной системы научно-методического сопровождения педагогических работников и управленческих кадров</t>
  </si>
  <si>
    <t>136  2  02  25481  02  0000 150</t>
  </si>
  <si>
    <t>Субсидии бюджетам субъектов Российской Федерации на создание системы поддержки фермеров и развитие сельской кооперации</t>
  </si>
  <si>
    <t>036  2  02  25480  02  0000 150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</si>
  <si>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</si>
  <si>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131  2  02  25467  02  0000 150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</si>
  <si>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</si>
  <si>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131  2  02  25466  02  0000 150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</si>
  <si>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</si>
  <si>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023  2  02  25462  02  0000 150</t>
  </si>
  <si>
    <t>Субсидии бюджетам субъектов Российской Федерации на софинансирование расходных обязательств субъектов Российской Федерации, возникающих при модернизации лабораторий медицинских организаций субъектов Российской Федерации, осуществляющих диагностику инфекционных болезней</t>
  </si>
  <si>
    <t>126  2  02  25423  02  0000 150</t>
  </si>
  <si>
    <t>Субсидии бюджетам субъектов Российской Федерации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</si>
  <si>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136  2  02  25412  02  0000 150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</si>
  <si>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</si>
  <si>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023  2  02  25404  02  0000 150</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</si>
  <si>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</si>
  <si>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126  2  02  25402  02  0000 150</t>
  </si>
  <si>
    <t>Субсидии бюджетам субъектов Российской Федерации на реализацию региональных проектов модернизации первичного звена здравоохранения</t>
  </si>
  <si>
    <t>126  2  02  25365  02  0000 150</t>
  </si>
  <si>
    <t>Субсидии бюджетам субъектов Российской Федерации на создание новых мест в общеобразовательных организациях в связи с ростом числа обучающихся, вызванным демографическим фактором</t>
  </si>
  <si>
    <t>136  2  02  25305  02  0000 150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</si>
  <si>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</si>
  <si>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136  2  02  25304  02  0000 150</t>
  </si>
  <si>
    <t>Субсидии бюджетам субъектов Российской Федерации на осуществление ежемесячных выплат на детей в возрасте от трех до семи лет включительно</t>
  </si>
  <si>
    <t>023  2  02  25302  02  0000 150</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</si>
  <si>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</si>
  <si>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115  2  02  25299  02  0000 150</t>
  </si>
  <si>
    <t>Субсидии бюджетам субъектов Российской Федерации на повышение эффективности службы занятости</t>
  </si>
  <si>
    <t>023  2  02  25291  02  0000 150</t>
  </si>
  <si>
    <t>Субсидии бюджетам субъектов Российской Федерации на закупку контейнеров для раздельного накопления твердых коммунальных отходов</t>
  </si>
  <si>
    <t>210  2  02  25269  02  0000 150</t>
  </si>
  <si>
    <t>Субсидии бюджетам субъектов Российской Федерации на государственную поддержку стимулирования увеличения производства масличных культур</t>
  </si>
  <si>
    <t>036  2  02  25259  02  0000 150</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</si>
  <si>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</si>
  <si>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136  2  02  25256  02  0000 150</t>
  </si>
  <si>
    <t>Субсидии бюджетам субъектов Российской Федерации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</si>
  <si>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136  2  02  25255  02  0000 150</t>
  </si>
  <si>
    <t>Субсидии бюджетам субъектов Российской Федерации на строительство и реконструкцию (модернизацию) объектов питьевого водоснабжения</t>
  </si>
  <si>
    <t>210  2  02  25243  02  0000 150</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</si>
  <si>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</si>
  <si>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136  2  02  25232  02  0000 150</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</si>
  <si>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</si>
  <si>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127  2  02  25229  02  0000 150</t>
  </si>
  <si>
    <t>Субсидии бюджетам субъектов Российской Федерации на оснащение объектов спортивной инфраструктуры спортивно-технологическим оборудованием</t>
  </si>
  <si>
    <t>127  2  02  25228  02  0000 150</t>
  </si>
  <si>
    <t>Субсидии бюджетам субъектов Российской Федерации на создание центров цифрового образования детей</t>
  </si>
  <si>
    <t>136  2  02  25219  02  0000 150</t>
  </si>
  <si>
    <t>Субсидии бюджетам субъектов Российской Федерации на государственную поддержку образовательных организаций в целях оснащения (обновления) их компьютерным, мультимедийным, презентационным оборудованием и программным обеспечением в рамках эксперимента по модернизации начального общего, основного общего и среднего общего образования</t>
  </si>
  <si>
    <t>136  2  02  25208  02  0000 150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</si>
  <si>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</si>
  <si>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126  2  02  25202  02  0000 150</t>
  </si>
  <si>
    <t>Субсидии бюджетам субъектов Российской Федерации на развитие паллиативной медицинской помощи</t>
  </si>
  <si>
    <t>126  2  02  25201  02  0000 150</t>
  </si>
  <si>
    <t>Субсидии бюджетам субъектов Российской Федерации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</si>
  <si>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136  2  02  25187  02  0000 150</t>
  </si>
  <si>
    <t>Субсидии бюджетам субъектов Российской Федерации на создание детских технопарков "Кванториум"</t>
  </si>
  <si>
    <t>136  2  02  25173  02  0000 150</t>
  </si>
  <si>
    <t>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t>
  </si>
  <si>
    <t>126  2  02  25170  02  0000 150</t>
  </si>
  <si>
    <t>Субсидии бюджетам субъектов Российской Федерации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</si>
  <si>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136  2  02  25169  02  0000 150</t>
  </si>
  <si>
    <t>Субсидии бюджетам субъектов Российской Федерации на создание системы долговременного ухода за гражданами пожилого возраста и инвалидами</t>
  </si>
  <si>
    <t>023  2  02  25163  02  0000 150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</si>
  <si>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</si>
  <si>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126  2  02  25138  02  0000 150</t>
  </si>
  <si>
    <t>Субсидии бюджетам субъектов Российской Федерации на формирование ИТ-инфраструктуры в государственных (муниципальных) образовательных организациях, реализующих программы общего образования, в соответствии с утвержденным стандартом для обеспечения в помещениях безопасного доступа к государственным, муниципальным и иным информационным системам, а также к информационно-телекоммуникационной сети "Интернет"</t>
  </si>
  <si>
    <t>194  2  02  25117  02  0000 150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</si>
  <si>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</si>
  <si>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126  2  02  25114  02  0000 150</t>
  </si>
  <si>
    <t>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</si>
  <si>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136  2  02  25097  02  0000 150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</si>
  <si>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</si>
  <si>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023  2  02  25086  02  0000 150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</si>
  <si>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</si>
  <si>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023  2  02  25084  02  0000 150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</si>
  <si>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</si>
  <si>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023  2  02  25082  02  0000 150</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</si>
  <si>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</si>
  <si>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127  2  02  25081  02  0000 150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</si>
  <si>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</si>
  <si>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136  2  02  25066  02  0000 150</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</si>
  <si>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</si>
  <si>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124  2  02  25021  02  0000 150</t>
  </si>
  <si>
    <t>Субсидии бюджетам субъектов Российской Федерации на выплату региональных социальных доплат к пенсии</t>
  </si>
  <si>
    <t>023  2  02  25007  02  0000 150</t>
  </si>
  <si>
    <t>Субсидии бюджетам бюджетной системы Российской Федерации (межбюджетные субсидии)</t>
  </si>
  <si>
    <t>000 2 02 20000 00 0000 150</t>
  </si>
  <si>
    <t>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</si>
  <si>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181  2  02  15549  02  0000 150</t>
  </si>
  <si>
    <t>Дотации бюджетам субъектов Российской Федерации в целях частичной компенсации выпадающих доходов бюджетов субъектов Российской Федерации от применения инвестиционного налогового вычета</t>
  </si>
  <si>
    <t>181  2  02  15012  02  0000 150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</si>
  <si>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</si>
  <si>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181  2  02  15009  02  0000 150</t>
  </si>
  <si>
    <t>Дотации бюджетам субъектов Российской Федерации на поддержку мер по обеспечению сбалансированности бюджетов</t>
  </si>
  <si>
    <t>181  2  02  15002  02  0000 150</t>
  </si>
  <si>
    <t>Дотации бюджетам субъектов Российской Федерации на выравнивание бюджетной обеспеченности</t>
  </si>
  <si>
    <t>181  2  02  15001  02  0000 150</t>
  </si>
  <si>
    <t>Дотации бюджетам бюджетной системы Российской Федерации</t>
  </si>
  <si>
    <t xml:space="preserve">000 2 02 10000 00 0000 150 </t>
  </si>
  <si>
    <t>БЕЗВОЗМЕЗДНЫЕ ПОСТУПЛЕНИЯ ОТ ДРУГИХ БЮДЖЕТОВ БЮДЖЕТНОЙ СИСТЕМЫ РОССИЙСКОЙ ФЕДЕРАЦИИ</t>
  </si>
  <si>
    <t xml:space="preserve">000 2 02 00000 00 0000 000 </t>
  </si>
  <si>
    <t>БЕЗВОЗМЕЗДНЫЕ ПОСТУПЛЕНИЯ</t>
  </si>
  <si>
    <t xml:space="preserve">000 2 00 00000 00 0000 000 </t>
  </si>
  <si>
    <t>006  2  02  45141  02  0000 150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</si>
  <si>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</si>
  <si>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000  2  02  45142  02  0000 150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</si>
  <si>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</si>
  <si>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001  2  02  45142  02  0000 150</t>
  </si>
  <si>
    <t>006  2  02  45142  02  0000 150</t>
  </si>
  <si>
    <t>126  2  02  45161  02  0000 150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</si>
  <si>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</si>
  <si>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126  2  02  45190  02  0000 150</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</si>
  <si>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</si>
  <si>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126  2  02  45192  02  0000 150</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</si>
  <si>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</si>
  <si>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023  2  02  45198  02  0000 150</t>
  </si>
  <si>
    <t>Межбюджетные трансферты, передаваемые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</si>
  <si>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126  2  02  45216  02  0000 150</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</si>
  <si>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</si>
  <si>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023  2  02  45252  02  0000 150</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</si>
  <si>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</si>
  <si>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023  2  02  45296  02  0000 150</t>
  </si>
  <si>
    <t>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"Производительность труда и поддержка занятости"</t>
  </si>
  <si>
    <t>136  2  02  45303  02  0000 150</t>
  </si>
  <si>
    <t>Межбюджетные трансферты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</si>
  <si>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036  2  02  45368  02  0000 150</t>
  </si>
  <si>
    <t>Межбюджетные трансферты, передаваемые бюджетам субъектов Российской Федерации в целях софинансирования расходных обязательств субъектов Российской Федерации по возмещению производителям зерновых культур части затрат на производство и реализацию зерновых культур</t>
  </si>
  <si>
    <t>176  2  02  45390  02  0000 150</t>
  </si>
  <si>
    <t>Межбюджетные трансферты, передаваемые бюджетам субъектов Российской Федерации на финансовое обеспечение дорожной деятельности</t>
  </si>
  <si>
    <t>176  2  02  45393  02  0000 150</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</si>
  <si>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качественные дороги"</t>
  </si>
  <si>
    <t>176  2  02  45418  02  0000 150</t>
  </si>
  <si>
    <t>Межбюджетные трансферты, передаваемые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</si>
  <si>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210  2  02  45424  02  0000 150</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</si>
  <si>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</si>
  <si>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036  2  02  45433  02  0000 150</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</si>
  <si>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</si>
  <si>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131  2  02  45454  02  0000 150</t>
  </si>
  <si>
    <t>Межбюджетные трансферты, передаваемые бюджетам субъектов Российской Федерации на создание модельных муниципальных библиотек</t>
  </si>
  <si>
    <t>131  2  02  45455  02  0000 150</t>
  </si>
  <si>
    <t>Межбюджетные трансферты, передаваемые бюджетам субъектов Российской Федерации на реновацию учреждений отрасли культуры</t>
  </si>
  <si>
    <t>126  2  02  45468  02  0000 150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</si>
  <si>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</si>
  <si>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036  2  02  45472  02  0000 150</t>
  </si>
  <si>
    <t>Межбюджетные трансферты, передаваемые бюджетам субъектов Российской Федерации на возмещение части прямых понесенных затрат на создание и (или) модернизацию объектов агропромышленного комплекса</t>
  </si>
  <si>
    <t>126  2  02  45476  02  0000 150</t>
  </si>
  <si>
    <t>Межбюджетные трансферты, передаваемые бюджетам субъектов Российской Федерации на осуществление медицинской деятельности, связанной с донорством органов человека в целях трансплантации (пересадки)</t>
  </si>
  <si>
    <t>123  2  02  45477  02  0000 150</t>
  </si>
  <si>
    <t>Межбюджетные трансферты, передаваемые бюджетам субъектов Российской Федерации на возмещение затрат по созданию, модернизации и (или) реконструкции объектов инфраструктуры индустриальных парков или промышленных технопарков</t>
  </si>
  <si>
    <t>026  2  02  45593  02  0000 150</t>
  </si>
  <si>
    <t>Межбюджетные трансферты, передаваемые бюджетам субъектов Российской Федерации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</si>
  <si>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000  2  02  49001  02  0000 150</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</si>
  <si>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</si>
  <si>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023  2  02  49001  02  0000 150</t>
  </si>
  <si>
    <t>036  2  02  49001  02  0000 150</t>
  </si>
  <si>
    <t>126  2  02  49001  02  0000 150</t>
  </si>
  <si>
    <t>136  2  02  49001  02  0000 150</t>
  </si>
  <si>
    <t xml:space="preserve">000 2 03 00000 00 0000 000 </t>
  </si>
  <si>
    <t>БЕЗВОЗМЕЗДНЫЕ ПОСТУПЛЕНИЯ ОТ ГОСУДАРСТВЕННЫХ (МУНИЦИПАЛЬНЫХ) ОРГАНИЗАЦИЙ</t>
  </si>
  <si>
    <t>210  2  03  02030  02  0000 150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</si>
  <si>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t>
  </si>
  <si>
    <t>210  2  03  02040  02  0000 150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</si>
  <si>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</si>
  <si>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210  2  03  02080  02  0000 150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</si>
  <si>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</si>
  <si>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000  2  03  02099  02  0000 150</t>
  </si>
  <si>
    <t>Прочие безвозмездные поступления от государственных (муниципальных) организаций в бюджеты субъектов Российской Федерации</t>
  </si>
  <si>
    <t>021  2  03  02099  02  0000 150</t>
  </si>
  <si>
    <t>210  2  03  02099  02  0000 150</t>
  </si>
  <si>
    <t>000 2 04 00000 00 0000 000</t>
  </si>
  <si>
    <t>БЕЗВОЗМЕЗДНЫЕ ПОСТУПЛЕНИЯ ОТ НЕГОСУДАРСТВЕННЫХ ОРГАНИЗАЦИЙ</t>
  </si>
  <si>
    <t>105  2  04  02010  02  0000 150</t>
  </si>
  <si>
    <t>Предоставление негосударственными организациями грантов для получателей средств бюджетов субъектов Российской Федерации</t>
  </si>
  <si>
    <t xml:space="preserve">000 2 18 00000 00 0000 000 </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</si>
  <si>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</si>
  <si>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000  2  18  02010  02  0000 150</t>
  </si>
  <si>
    <t>Доходы бюджетов субъектов Российской Федерации от возврата бюджетными учреждениями остатков субсидий прошлых лет</t>
  </si>
  <si>
    <t>023  2  18  02010  02  0000 150</t>
  </si>
  <si>
    <t>126  2  18  02010  02  0000 150</t>
  </si>
  <si>
    <t>131  2  18  02010  02  0000 150</t>
  </si>
  <si>
    <t>136  2  18  02010  02  0000 150</t>
  </si>
  <si>
    <t>000  2  18  02020  02  0000 150</t>
  </si>
  <si>
    <t>Доходы бюджетов субъектов Российской Федерации от возврата автономными учреждениями остатков субсидий прошлых лет</t>
  </si>
  <si>
    <t>023  2  18  02020  02  0000 150</t>
  </si>
  <si>
    <t>123  2  18  02020  02  0000 150</t>
  </si>
  <si>
    <t>126  2  18  02020  02  0000 150</t>
  </si>
  <si>
    <t>127  2  18  02020  02  0000 150</t>
  </si>
  <si>
    <t>131  2  18  02020  02  0000 150</t>
  </si>
  <si>
    <t>136  2  18  02020  02  0000 150</t>
  </si>
  <si>
    <t>000  2  18  02030  02  0000 150</t>
  </si>
  <si>
    <t>Доходы бюджетов субъектов Российской Федерации от возврата иными организациями остатков субсидий прошлых лет</t>
  </si>
  <si>
    <t>006  2  18  02030  02  0000 150</t>
  </si>
  <si>
    <t>023  2  18  02030  02  0000 150</t>
  </si>
  <si>
    <t>036  2  18  02030  02  0000 150</t>
  </si>
  <si>
    <t>124  2  18  02030  02  0000 150</t>
  </si>
  <si>
    <t>126  2  18  02030  02  0000 150</t>
  </si>
  <si>
    <t>131  2  18  02030  02  0000 150</t>
  </si>
  <si>
    <t>181  2  18  02030  02  0000 150</t>
  </si>
  <si>
    <t>210  2  18  02030  02  0000 150</t>
  </si>
  <si>
    <t>036  2  18  25018  02  0000 150</t>
  </si>
  <si>
    <t>Доходы бюджетов субъектов Российской Федерации от возврата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муниципальных образований</t>
  </si>
  <si>
    <t>026  2  18  25064  02  0000 150</t>
  </si>
  <si>
    <t>Доходы бюджетов субъектов Российской Федерации от возврата остатков субсидий на государственную поддержку малого и среднего предпринимательства, включая крестьянские (фермерские) хозяйства, из бюджетов муниципальных образований</t>
  </si>
  <si>
    <t>023  2  18  25163  02  0000 150</t>
  </si>
  <si>
    <t>Доходы бюджетов субъектов Российской Федерации от возврата остатков субсидий на создание системы долговременного ухода за гражданами пожилого возраста и инвалидами из бюджетов муниципальных образований</t>
  </si>
  <si>
    <t>136  2  18  25169  02  0000 150</t>
  </si>
  <si>
    <t>Доходы бюджетов субъектов Российской Федерации от возврата остатков субсидий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из бюджетов муниципальных образований</t>
  </si>
  <si>
    <t>127  2  18  25228  02  0000 150</t>
  </si>
  <si>
    <t>Доходы бюджетов субъектов Российской Федерации от возврата остатков субсидий на оснащение объектов спортивной инфраструктуры спортивно-технологическим оборудованием из бюджетов муниципальных образований</t>
  </si>
  <si>
    <t>115  2  18  25299  02  0000 150</t>
  </si>
  <si>
    <t>Доходы бюджетов субъектов Российской Федерации от возврата остатков субсидий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из бюджетов муниципальных образований</t>
  </si>
  <si>
    <t>136  2  18  25304  02  0000 150</t>
  </si>
  <si>
    <t>Доходы бюджетов субъектов Российской Федерации от возврата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образований</t>
  </si>
  <si>
    <t>131  2  18  25467  02  0000 150</t>
  </si>
  <si>
    <t>Доходы бюджетов субъектов Российской Федерации от возврата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муниципальных образований</t>
  </si>
  <si>
    <t>124  2  18  25497  02  0000 150</t>
  </si>
  <si>
    <t>Доходы бюджетов субъектов Российской Федерации от возврата остатков субсидий на реализацию мероприятий по обеспечению жильем молодых семей из бюджетов муниципальных образований</t>
  </si>
  <si>
    <t>026  2  18  25527  02  0000 150</t>
  </si>
  <si>
    <t>Доходы бюджетов субъектов Российской Федерации от возврата остатков субсидий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из бюджетов муниципальных образований</t>
  </si>
  <si>
    <t>210  2  18  25555  02  0000 150</t>
  </si>
  <si>
    <t>Доходы бюджетов субъектов Российской Федерации от возврата остатков субсидий на реализацию программ формирования современной городской среды из бюджетов муниципальных образований</t>
  </si>
  <si>
    <t>036  2  18  25567  02  0000 150</t>
  </si>
  <si>
    <t>Доходы бюджетов субъектов Российской Федерации от возврата остатков субсидий на реализацию мероприятий по устойчивому развитию сельских территорий из бюджетов муниципальных образований</t>
  </si>
  <si>
    <t>036  2  18  25576  02  0000 150</t>
  </si>
  <si>
    <t>Доходы бюджетов субъектов Российской Федерации от возврата остатков субсидий на обеспечение комплексного развития сельских территорий из бюджетов муниципальных образований</t>
  </si>
  <si>
    <t>036  2  18  27576  02  0000 150</t>
  </si>
  <si>
    <t>Доходы бюджетов субъектов Российской Федерации от возврата остатков субсидий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из бюджетов муниципальных образований</t>
  </si>
  <si>
    <t>023  2  18  35082  02  0000 150</t>
  </si>
  <si>
    <t>Доходы бюджетов субъектов Российской Федерации от возврата остатков субвенций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из бюджетов муниципальных образований</t>
  </si>
  <si>
    <t>181  2  18  35118  02  0000 150</t>
  </si>
  <si>
    <t>Доходы бюджетов субъектов Российской Федерации от возврата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муниципальных образований</t>
  </si>
  <si>
    <t>124  2  18  35134  02  0000 150</t>
  </si>
  <si>
    <t>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 из бюджетов муниципальных образований</t>
  </si>
  <si>
    <t>124  2  18  35135  02  0000 150</t>
  </si>
  <si>
    <t>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из бюджетов муниципальных образований</t>
  </si>
  <si>
    <t>124  2  18  35176  02  0000 150</t>
  </si>
  <si>
    <t>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 из бюджетов муниципальных образований</t>
  </si>
  <si>
    <t>006  2  18  35701  02  0000 150</t>
  </si>
  <si>
    <t>Доходы бюджетов субъектов Российской Федерации от возврата остатков субвенций на 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 из федерального бюджета</t>
  </si>
  <si>
    <t>136  2  18  45303  02  0000 150</t>
  </si>
  <si>
    <t>Доходы бюджетов субъектов Российской Федерации от возврата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образований</t>
  </si>
  <si>
    <t>176  2  18  45856  02  0000 150</t>
  </si>
  <si>
    <t>Доходы бюджетов субъектов Российской Федерации от возврата остатков иных межбюджетных трансфертов на финансовое обеспечение дорожной деятельности за счет средств резервного фонда Правительства Российской Федерации из бюджетов муниципальных образований</t>
  </si>
  <si>
    <t>000  2  18  60010  02  0000 150</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</si>
  <si>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</si>
  <si>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023  2  18  60010  02  0000 150</t>
  </si>
  <si>
    <t>026  2  18  60010  02  0000 150</t>
  </si>
  <si>
    <t>105  2  18  60010  02  0000 150</t>
  </si>
  <si>
    <t>111  2  18  60010  02  0000 150</t>
  </si>
  <si>
    <t>115  2  18  60010  02  0000 150</t>
  </si>
  <si>
    <t>124  2  18  60010  02  0000 150</t>
  </si>
  <si>
    <t>127  2  18  60010  02  0000 150</t>
  </si>
  <si>
    <t>130  2  18  60010  02  0000 150</t>
  </si>
  <si>
    <t>131  2  18  60010  02  0000 150</t>
  </si>
  <si>
    <t>136  2  18  60010  02  0000 150</t>
  </si>
  <si>
    <t>176  2  18  60010  02  0000 150</t>
  </si>
  <si>
    <t>181  2  18  60010  02  0000 150</t>
  </si>
  <si>
    <t>194  2  18  60010  02  0000 150</t>
  </si>
  <si>
    <t>205  2  18  60010  02  0000 150</t>
  </si>
  <si>
    <t>210  2  18  60010  02  0000 150</t>
  </si>
  <si>
    <t xml:space="preserve">000 2 19 00000 00 0000 000 </t>
  </si>
  <si>
    <t>ВОЗВРАТ ОСТАТКОВ СУБСИДИЙ, СУБВЕНЦИЙ И ИНЫХ МЕЖБЮДЖЕТНЫХ ТРАНСФЕРТОВ, ИМЕЮЩИХ ЦЕЛЕВОЕ НАЗНАЧЕНИЕ, ПРОШЛЫХ ЛЕТ</t>
  </si>
  <si>
    <t>023  2  19  25007  02  0000 150</t>
  </si>
  <si>
    <t>Возврат остатков субсидий на выплату региональных социальных доплат к пенсии из бюджетов субъектов Российской Федерации</t>
  </si>
  <si>
    <t>036  2  19  25018  02  0000 150</t>
  </si>
  <si>
    <t>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субъектов Российской Федерации</t>
  </si>
  <si>
    <t>124  2  19  25021  02  0000 150</t>
  </si>
  <si>
    <t>Возврат остатков субсидий на стимулирование программ развития жилищного строительства субъектов Российской Федерации из бюджетов субъектов Российской Федерации</t>
  </si>
  <si>
    <t>000  2  19  25064  02  0000 150</t>
  </si>
  <si>
    <t>Возврат остатков субсидий на государственную поддержку малого и среднего предпринимательства, включая крестьянские (фермерские) хозяйства, из бюджетов субъектов Российской Федерации</t>
  </si>
  <si>
    <t>026  2  19  25064  02  0000 150</t>
  </si>
  <si>
    <t>181  2  19  25064  02  0000 150</t>
  </si>
  <si>
    <t>023  2  19  25084  02  0000 150</t>
  </si>
  <si>
    <t>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</si>
  <si>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023  2  19  25086  02  0000 150</t>
  </si>
  <si>
    <t>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субъектов Российской Федерации</t>
  </si>
  <si>
    <t>023  2  19  25163  02  0000 150</t>
  </si>
  <si>
    <t>Возврат остатков субсидий на создание системы долговременного ухода за гражданами пожилого возраста и инвалидами из бюджетов субъектов Российской Федерации</t>
  </si>
  <si>
    <t>136  2  19  25169  02  0000 150</t>
  </si>
  <si>
    <t>Возврат остатков субсидий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из бюджетов субъектов Российской Федерации</t>
  </si>
  <si>
    <t>136  2  19  25189  02  0000 150</t>
  </si>
  <si>
    <t>Возврат остатков субсидий на создание центров выявления и поддержки одаренных детей из бюджетов субъектов Российской Федерации</t>
  </si>
  <si>
    <t>136  2  19  25210  02  0000 150</t>
  </si>
  <si>
    <t>Возврат остатков субсидий на обеспечение образовательных организаций материально-технической базой для внедрения цифровой образовательной среды из бюджетов субъектов Российской Федерации</t>
  </si>
  <si>
    <t>127  2  19  25228  02  0000 150</t>
  </si>
  <si>
    <t>Возврат остатков субсидий на оснащение объектов спортивной инфраструктуры спортивно-технологическим оборудованием из бюджетов субъектов Российской Федерации</t>
  </si>
  <si>
    <t>136  2  19  25256  02  0000 150</t>
  </si>
  <si>
    <t>Возврат остатков субсидий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</si>
  <si>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115  2  19  25299  02  0000 150</t>
  </si>
  <si>
    <t>Возврат остатков субсидий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из бюджетов субъектов Российской Федерации</t>
  </si>
  <si>
    <t>023  2  19  25302  02  0000 150</t>
  </si>
  <si>
    <t>Возврат остатков субсидий на осуществление ежемесячных выплат на детей в возрасте от трех до семи лет включительно из бюджетов субъектов Российской Федерации</t>
  </si>
  <si>
    <t>136  2  19  25304  02  0000 150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</si>
  <si>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субъектов Российской Федерации</t>
  </si>
  <si>
    <t>126  2  19  25382  02  0000 150</t>
  </si>
  <si>
    <t>Возврат остатков субсидий на реализацию отдельных мероприятий государственной программы Российской Федерации "Развитие здравоохранения" из бюджетов субъектов Российской Федерации</t>
  </si>
  <si>
    <t>023  2  19  25462  02  0000 150</t>
  </si>
  <si>
    <t>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</si>
  <si>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131  2  19  25467  02  0000 150</t>
  </si>
  <si>
    <t>Возврат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субъектов Российской Федерации</t>
  </si>
  <si>
    <t>124  2  19  25497  02  0000 150</t>
  </si>
  <si>
    <t>Возврат остатков субсидий на реализацию мероприятий по обеспечению жильем молодых семей из бюджетов субъектов Российской Федерации</t>
  </si>
  <si>
    <t>036  2  19  25502  02  0000 150</t>
  </si>
  <si>
    <t>Возврат остатков субсидий на стимулирование развития приоритетных подотраслей агропромышленного комплекса и развитие малых форм хозяйствования из бюджетов субъектов Российской Федерации</t>
  </si>
  <si>
    <t>023  2  19  25514  02  0000 150</t>
  </si>
  <si>
    <t>Возврат остатков субсидий на реализацию мероприятий субъектов Российской Федерации в сфере реабилитации и абилитации инвалидов из бюджетов субъектов Российской Федерации</t>
  </si>
  <si>
    <t>136  2  19  25537  02  0000 150</t>
  </si>
  <si>
    <t>Возврат остатков субсидий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 из бюджетов субъектов Российской Федерации</t>
  </si>
  <si>
    <t>136  2  19  25538  02  0000 150</t>
  </si>
  <si>
    <t>Возврат остатков субсидий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Российской Федерации из бюджетов субъектов Российской Федерации</t>
  </si>
  <si>
    <t>136  2  19  25539  02  0000 150</t>
  </si>
  <si>
    <t>Возврат остатков субсидий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Российской Федерации из бюджетов субъектов Российской Федерации</t>
  </si>
  <si>
    <t>036  2  19  25543  02  0000 150</t>
  </si>
  <si>
    <t>Возврат остатков субсидий на содействие достижению целевых показателей региональных программ развития агропромышленного комплекса из бюджетов субъектов Российской Федерации</t>
  </si>
  <si>
    <t>210  2  19  25555  02  0000 150</t>
  </si>
  <si>
    <t>Возврат остатков субсидий на реализацию программ формирования современной городской среды из бюджетов субъектов Российской Федерации</t>
  </si>
  <si>
    <t>036  2  19  25567  02  0000 150</t>
  </si>
  <si>
    <t>Возврат остатков субсидий на реализацию мероприятий по устойчивому развитию сельских территорий из бюджетов субъектов Российской Федерации</t>
  </si>
  <si>
    <t>036  2  19  25576  02  0000 150</t>
  </si>
  <si>
    <t>Возврат остатков субсидий на обеспечение комплексного развития сельских территорий из бюджетов субъектов Российской Федерации</t>
  </si>
  <si>
    <t>127  2  19  27139  02  0000 150</t>
  </si>
  <si>
    <t>Возврат остатков субсидий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 из бюджетов субъектов Российской Федерации</t>
  </si>
  <si>
    <t>036  2  19  27576  02  0000 150</t>
  </si>
  <si>
    <t>Возврат остатков субсидий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из бюджетов субъектов Российской Федерации</t>
  </si>
  <si>
    <t>181  2  19  35118  02  0000 150</t>
  </si>
  <si>
    <t>Возврат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субъектов Российской Федерации</t>
  </si>
  <si>
    <t>130  2  19  35129  02  0000 150</t>
  </si>
  <si>
    <t>Возврат остатков субвенций на осуществление отдельных полномочий в области лесных отношений из бюджетов субъектов Российской Федерации</t>
  </si>
  <si>
    <t>124  2  19  35134  02  0000 150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</si>
  <si>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 из бюджетов субъектов Российской Федерации</t>
  </si>
  <si>
    <t>124  2  19  35135  02  0000 150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</si>
  <si>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из бюджетов субъектов Российской Федерации</t>
  </si>
  <si>
    <t>124  2  19  35176  02  0000 150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</si>
  <si>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 из бюджетов субъектов Российской Федерации</t>
  </si>
  <si>
    <t>023  2  19  35220  02  0000 150</t>
  </si>
  <si>
    <t>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субъектов Российской Федерации</t>
  </si>
  <si>
    <t>023  2  19  35250  02  0000 150</t>
  </si>
  <si>
    <t>Возврат остатков субвенций на оплату жилищно-коммунальных услуг отдельным категориям граждан из бюджетов субъектов Российской Федерации</t>
  </si>
  <si>
    <t>023  2  19  35270  02  0000 150</t>
  </si>
  <si>
    <t>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"О государственных пособиях гражданам, имеющим детей" из бюджетов субъектов Российской Федерации</t>
  </si>
  <si>
    <t>023  2  19  35290  02  0000 150</t>
  </si>
  <si>
    <t>Возврат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субъектов Российской Федерации</t>
  </si>
  <si>
    <t>023  2  19  35380  02  0000 150</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</si>
  <si>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"О государственных пособиях гражданам, имеющим детей" из бюджетов субъектов Российской Федерации</t>
  </si>
  <si>
    <t>130  2  19  35429  02  0000 150</t>
  </si>
  <si>
    <t>Возврат остатков субвенций на увеличение площади лесовосстановления из бюджетов субъектов Российской Федерации</t>
  </si>
  <si>
    <t>126  2  19  35460  02  0000 150</t>
  </si>
  <si>
    <t>Возврат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из бюджетов субъектов Российской Федерации</t>
  </si>
  <si>
    <t>023  2  19  35573  02  0000 150</t>
  </si>
  <si>
    <t>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субъектов Российской Федерации</t>
  </si>
  <si>
    <t>181  2  19  35900  02  0000 150</t>
  </si>
  <si>
    <t>Возврат остатков единой субвенции из бюджетов субъектов Российской Федерации</t>
  </si>
  <si>
    <t>023  2  19  45109  02  0000 150</t>
  </si>
  <si>
    <t>Возврат остатков иных межбюджетных трансфертов на реализацию пилотного проекта по вовлечению частных медицинских организаций в оказание медико-социальных услуг лицам в возрасте 65 лет и старше из бюджетов субъектов Российской Федерации</t>
  </si>
  <si>
    <t>136  2  19  45159  02  0000 150</t>
  </si>
  <si>
    <t>Возврат остатков иных межбюджетных трансфертов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субъектов Российской Федерации</t>
  </si>
  <si>
    <t>023  2  19  45198  02  0000 150</t>
  </si>
  <si>
    <t>Возврат остатков иных межбюджетных трансфертов на социальную поддержку Героев Социалистического Труда, Героев Труда Российской Федерации и полных кавалеров ордена Трудовой Славы из бюджетов субъектов Российской Федерации</t>
  </si>
  <si>
    <t>136  2  19  45303  02  0000 150</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</si>
  <si>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субъектов Российской Федерации</t>
  </si>
  <si>
    <t>176  2  19  45393  02  0000 150</t>
  </si>
  <si>
    <t>Возврат остатков иных межбюджетных трансфертов на финансовое обеспечение дорожной деятельности в рамках реализации национального проекта "Безопасные и качественные автомобильные дороги" из бюджетов субъектов Российской Федерации</t>
  </si>
  <si>
    <t>036  2  19  45480  02  0000 150</t>
  </si>
  <si>
    <t>Возврат остатков иных межбюджетных трансфертов на создание системы поддержки фермеров и развитие сельской кооперации из бюджетов субъектов Российской Федерации</t>
  </si>
  <si>
    <t>126  2  19  45830  02  0000 150</t>
  </si>
  <si>
    <t>Возврат остатков иных межбюджетных трансфертов на осуществление выплат стимулирующего характера за особые условия труда и дополнительную нагрузку медицинским работникам, оказывающим медицинскую помощь гражданам, у которых выявлена новая коронавирусная инфекция, и лицам из групп риска заражения новой коронавирусной инфекцией, за счет средств резервного фонда Правительства Российской Федерации из бюджетов субъектов Российской Федерации</t>
  </si>
  <si>
    <t>126  2  19  45833  02  0000 150</t>
  </si>
  <si>
    <t>Возврат остатков иных межбюджетных трансфертов на осуществление выплат стимулирующего характера за выполнение особо важных работ медицинским и иным работникам, непосредственно участвующим в оказании медицинской помощи гражданам, у которых выявлена новая коронавирусная инфекция, за счет средств резервного фонда Правительства Российской Федерации из бюджетов субъектов Российской Федерации</t>
  </si>
  <si>
    <t>126  2  19  45836  02  0000 150</t>
  </si>
  <si>
    <t>Возврат остатков иных межбюджетных трансфертов на софинансирование расходных обязательств субъектов Российской Федерации по финансовому обеспечению расходов, связанных с оплатой отпусков и выплатой компенсации за неиспользованные отпуска медицинским и иным работникам, которым в 2020 году предоставлялись выплаты стимулирующего характера за выполнение особо важных работ, особые условия труда и дополнительную нагрузку, в том числе на компенсацию ранее произведенных субъектами Российской Федерации расходов на указанные цели, за счет средств резервного фонда Правительства Российской Федерации из бюджетов субъектов Российской Федерации</t>
  </si>
  <si>
    <t>023  2  19  45837  02  0000 150</t>
  </si>
  <si>
    <t>Возврат остатков иных межбюджетных трансфертов в целях софинансирования расходных обязательств субъектов Российской Федерации по финансовому обеспечению осуществления оплаты отпусков и выплаты компенсации за неиспользованные отпуска работникам стационарных организаций социального обслуживания, стационарных отделений, созданных не в стационарных организациях социального обслуживания, которым в соответствии с решениями Правительства Российской Федерации в 2020 году предоставлялись выплаты стимулирующего характера за особые условия труда и дополнительную нагрузку, в том числе в целях компенсации ранее произведенных субъектами Российской Федерации расходов на указанные цели, за счет средств резервного фонда Правительства Российской Федерации из бюджетов субъектов Российской Федерации</t>
  </si>
  <si>
    <t>176  2  19  45856  02  0000 150</t>
  </si>
  <si>
    <t>Возврат остатков иных межбюджетных трансфертов на финансовое обеспечение дорожной деятельности за счет средств резервного фонда Правительства Российской Федерации из бюджетов субъектов Российской Федерации</t>
  </si>
  <si>
    <t>126  2  19  51360  02  0000 150</t>
  </si>
  <si>
    <t>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t>
  </si>
  <si>
    <t>000  2  19  90000  02  0000 150</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</si>
  <si>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</si>
  <si>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023  2  19  90000  02  0000 150</t>
  </si>
  <si>
    <t>181  2  19  90000  02  0000 150</t>
  </si>
  <si>
    <t xml:space="preserve">Утверждено Законом Новосибирской области  от 25.12.2020 № 45-ОЗ
"Об областном бюджете Новосибирской области на 2021 год и плановый период 2022 и 2023 годов" </t>
  </si>
  <si>
    <t>____________________________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</si>
</sst>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0%"/>
    <numFmt numFmtId="166" formatCode="#,##0.0;[Red]\-#,##0.0;0.0"/>
    <numFmt numFmtId="167" formatCode="000\ \ 0\ \ 00\ \ 00000\ \ 00\ \ 0000\ 000"/>
    <numFmt numFmtId="168" formatCode="#,##0.00;[Red]\-#,##0.00;0.00"/>
    <numFmt numFmtId="169" formatCode="#,##0.00_ ;[Red]\-#,##0.00\ "/>
  </numFmts>
  <fonts count="29" x14ac:knownFonts="1">
    <font>
      <sz val="11"/>
      <color theme="1"/>
      <name val="Calibri"/>
      <family val="2"/>
      <charset val="204"/>
      <scheme val="minor"/>
    </font>
    <font>
      <sz val="10"/>
      <name val="Arial"/>
      <family val="2"/>
      <charset val="204"/>
    </font>
    <font>
      <sz val="10"/>
      <name val="Times New Roman Cyr"/>
      <family val="1"/>
      <charset val="204"/>
    </font>
    <font>
      <sz val="10"/>
      <name val="Times New Roman"/>
      <family val="1"/>
      <charset val="204"/>
    </font>
    <font>
      <b/>
      <sz val="12"/>
      <name val="Times New Roman Cyr"/>
      <family val="1"/>
      <charset val="204"/>
    </font>
    <font>
      <sz val="10"/>
      <name val="Times New Roman Cyr"/>
      <charset val="204"/>
    </font>
    <font>
      <sz val="10"/>
      <color indexed="8"/>
      <name val="Times New Roman Cyr"/>
      <charset val="204"/>
    </font>
    <font>
      <b/>
      <sz val="10"/>
      <color indexed="8"/>
      <name val="Times New Roman Cyr"/>
      <charset val="204"/>
    </font>
    <font>
      <b/>
      <sz val="10"/>
      <name val="Times New Roman"/>
      <family val="1"/>
      <charset val="204"/>
    </font>
    <font>
      <sz val="10"/>
      <color indexed="8"/>
      <name val="Times New Roman Cyr"/>
      <family val="1"/>
      <charset val="204"/>
    </font>
    <font>
      <b/>
      <sz val="10"/>
      <color indexed="8"/>
      <name val="Times New Roman Cyr"/>
      <family val="1"/>
      <charset val="204"/>
    </font>
    <font>
      <sz val="10"/>
      <name val="Arial"/>
      <family val="2"/>
      <charset val="204"/>
    </font>
    <font>
      <sz val="10"/>
      <name val="Arial Cyr"/>
      <charset val="204"/>
    </font>
    <font>
      <sz val="10"/>
      <name val="Arial"/>
      <family val="2"/>
      <charset val="204"/>
    </font>
    <font>
      <sz val="10"/>
      <name val="Arial"/>
      <family val="2"/>
      <charset val="204"/>
    </font>
    <font>
      <b/>
      <sz val="10"/>
      <name val="Arial"/>
      <family val="2"/>
      <charset val="204"/>
    </font>
    <font>
      <sz val="10"/>
      <name val="Arial"/>
      <family val="2"/>
      <charset val="204"/>
    </font>
    <font>
      <sz val="10"/>
      <color rgb="FFFF0000"/>
      <name val="Arial"/>
      <family val="2"/>
      <charset val="204"/>
    </font>
    <font>
      <sz val="10"/>
      <name val="Arial"/>
      <family val="2"/>
      <charset val="204"/>
    </font>
    <font>
      <b/>
      <sz val="10"/>
      <color indexed="8"/>
      <name val="Times New Roman"/>
      <family val="1"/>
      <charset val="204"/>
    </font>
    <font>
      <sz val="10"/>
      <color theme="1"/>
      <name val="Times New Roman Cyr"/>
      <family val="1"/>
      <charset val="204"/>
    </font>
    <font>
      <sz val="10"/>
      <color theme="1"/>
      <name val="Times New Roman Cyr"/>
      <charset val="204"/>
    </font>
    <font>
      <sz val="10"/>
      <color theme="1"/>
      <name val="Times New Roman"/>
      <family val="1"/>
      <charset val="204"/>
    </font>
    <font>
      <sz val="9"/>
      <name val="Times New Roman Cyr"/>
      <charset val="204"/>
    </font>
    <font>
      <b/>
      <sz val="10"/>
      <name val="Times New Roman Cyr"/>
      <family val="1"/>
      <charset val="204"/>
    </font>
    <font>
      <b/>
      <sz val="10"/>
      <name val="Times New Roman Cyr"/>
      <charset val="204"/>
    </font>
    <font>
      <sz val="10"/>
      <color indexed="8"/>
      <name val="Times New Roman"/>
      <family val="1"/>
      <charset val="204"/>
    </font>
    <font>
      <sz val="12"/>
      <name val="Times New Roman Cyr"/>
      <family val="1"/>
      <charset val="204"/>
    </font>
    <font>
      <b/>
      <sz val="11"/>
      <name val="Times New Roman"/>
      <family val="1"/>
      <charset val="204"/>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s>
  <cellStyleXfs count="11">
    <xf numFmtId="0" fontId="0" fillId="0" borderId="0"/>
    <xf numFmtId="0" fontId="1" fillId="0" borderId="0"/>
    <xf numFmtId="0" fontId="11" fillId="0" borderId="0"/>
    <xf numFmtId="0" fontId="3" fillId="0" borderId="0"/>
    <xf numFmtId="0" fontId="12" fillId="0" borderId="0"/>
    <xf numFmtId="0" fontId="11" fillId="0" borderId="0"/>
    <xf numFmtId="0" fontId="13" fillId="0" borderId="0"/>
    <xf numFmtId="0" fontId="14" fillId="0" borderId="0"/>
    <xf numFmtId="0" fontId="3" fillId="0" borderId="0"/>
    <xf numFmtId="0" fontId="16" fillId="0" borderId="0"/>
    <xf numFmtId="0" fontId="18" fillId="0" borderId="0"/>
  </cellStyleXfs>
  <cellXfs count="82">
    <xf numFmtId="0" fontId="0" fillId="0" borderId="0" xfId="0"/>
    <xf numFmtId="0" fontId="1" fillId="0" borderId="0" xfId="1" applyFill="1" applyAlignment="1"/>
    <xf numFmtId="0" fontId="8" fillId="0" borderId="1" xfId="1" applyNumberFormat="1" applyFont="1" applyFill="1" applyBorder="1" applyAlignment="1" applyProtection="1">
      <alignment horizontal="left" vertical="top" wrapText="1"/>
      <protection hidden="1"/>
    </xf>
    <xf numFmtId="0" fontId="15" fillId="0" borderId="0" xfId="1" applyFont="1" applyFill="1" applyAlignment="1"/>
    <xf numFmtId="49" fontId="7" fillId="0" borderId="3" xfId="0" applyNumberFormat="1" applyFont="1" applyFill="1" applyBorder="1" applyAlignment="1">
      <alignment horizontal="center" vertical="top" wrapText="1"/>
    </xf>
    <xf numFmtId="49" fontId="10" fillId="0" borderId="3" xfId="0" applyNumberFormat="1" applyFont="1" applyFill="1" applyBorder="1" applyAlignment="1">
      <alignment horizontal="center" vertical="top" wrapText="1"/>
    </xf>
    <xf numFmtId="49" fontId="9" fillId="0" borderId="3" xfId="0" applyNumberFormat="1" applyFont="1" applyFill="1" applyBorder="1" applyAlignment="1">
      <alignment horizontal="center" vertical="top" wrapText="1"/>
    </xf>
    <xf numFmtId="0" fontId="3" fillId="0" borderId="3" xfId="1" applyNumberFormat="1" applyFont="1" applyFill="1" applyBorder="1" applyAlignment="1" applyProtection="1">
      <alignment horizontal="center" vertical="top"/>
      <protection hidden="1"/>
    </xf>
    <xf numFmtId="49" fontId="3" fillId="0" borderId="3" xfId="1" applyNumberFormat="1" applyFont="1" applyFill="1" applyBorder="1" applyAlignment="1" applyProtection="1">
      <alignment horizontal="center" vertical="top"/>
      <protection hidden="1"/>
    </xf>
    <xf numFmtId="49" fontId="2" fillId="0" borderId="3" xfId="0" applyNumberFormat="1" applyFont="1" applyFill="1" applyBorder="1" applyAlignment="1">
      <alignment horizontal="center" vertical="top" wrapText="1"/>
    </xf>
    <xf numFmtId="49" fontId="6" fillId="0" borderId="3" xfId="0" applyNumberFormat="1" applyFont="1" applyFill="1" applyBorder="1" applyAlignment="1">
      <alignment horizontal="center" vertical="top" wrapText="1"/>
    </xf>
    <xf numFmtId="0" fontId="7" fillId="0"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9" fillId="0" borderId="1" xfId="0" applyFont="1" applyFill="1" applyBorder="1" applyAlignment="1">
      <alignment horizontal="left" vertical="top" wrapText="1"/>
    </xf>
    <xf numFmtId="0" fontId="6" fillId="0" borderId="1" xfId="0" applyFont="1" applyFill="1" applyBorder="1" applyAlignment="1">
      <alignment horizontal="left" vertical="top" wrapText="1"/>
    </xf>
    <xf numFmtId="0" fontId="1" fillId="0" borderId="0" xfId="1" applyFill="1"/>
    <xf numFmtId="164" fontId="8" fillId="0" borderId="1" xfId="1" applyNumberFormat="1" applyFont="1" applyFill="1" applyBorder="1" applyAlignment="1">
      <alignment horizontal="right"/>
    </xf>
    <xf numFmtId="164" fontId="3" fillId="0" borderId="1" xfId="1" applyNumberFormat="1" applyFont="1" applyFill="1" applyBorder="1" applyAlignment="1">
      <alignment horizontal="right"/>
    </xf>
    <xf numFmtId="165" fontId="3" fillId="0" borderId="1" xfId="1" applyNumberFormat="1" applyFont="1" applyFill="1" applyBorder="1" applyAlignment="1" applyProtection="1">
      <alignment horizontal="right"/>
      <protection hidden="1"/>
    </xf>
    <xf numFmtId="0" fontId="17" fillId="0" borderId="0" xfId="1" applyFont="1" applyFill="1" applyAlignment="1"/>
    <xf numFmtId="0" fontId="1" fillId="0" borderId="0" xfId="1" applyFont="1" applyFill="1" applyAlignment="1"/>
    <xf numFmtId="49" fontId="2" fillId="0" borderId="5" xfId="0" applyNumberFormat="1" applyFont="1" applyFill="1" applyBorder="1" applyAlignment="1">
      <alignment horizontal="center" vertical="top" wrapText="1"/>
    </xf>
    <xf numFmtId="0" fontId="5" fillId="0" borderId="2" xfId="0" applyFont="1" applyFill="1" applyBorder="1" applyAlignment="1">
      <alignment horizontal="left" vertical="top" wrapText="1"/>
    </xf>
    <xf numFmtId="164" fontId="3" fillId="0" borderId="2" xfId="1" applyNumberFormat="1" applyFont="1" applyFill="1" applyBorder="1" applyAlignment="1">
      <alignment horizontal="right"/>
    </xf>
    <xf numFmtId="49" fontId="20" fillId="0" borderId="3" xfId="0" applyNumberFormat="1" applyFont="1" applyFill="1" applyBorder="1" applyAlignment="1">
      <alignment horizontal="center" vertical="top" wrapText="1"/>
    </xf>
    <xf numFmtId="0" fontId="21" fillId="0" borderId="1" xfId="0" applyFont="1" applyFill="1" applyBorder="1" applyAlignment="1">
      <alignment horizontal="left" vertical="top" wrapText="1"/>
    </xf>
    <xf numFmtId="164" fontId="22" fillId="0" borderId="1" xfId="1" applyNumberFormat="1" applyFont="1" applyFill="1" applyBorder="1" applyAlignment="1">
      <alignment horizontal="right"/>
    </xf>
    <xf numFmtId="0" fontId="3" fillId="0" borderId="1" xfId="1" applyNumberFormat="1" applyFont="1" applyFill="1" applyBorder="1" applyAlignment="1" applyProtection="1">
      <alignment horizontal="left" vertical="top" wrapText="1"/>
      <protection hidden="1"/>
    </xf>
    <xf numFmtId="49" fontId="7" fillId="0" borderId="6" xfId="0" applyNumberFormat="1" applyFont="1" applyFill="1" applyBorder="1" applyAlignment="1">
      <alignment horizontal="center" vertical="top" wrapText="1"/>
    </xf>
    <xf numFmtId="0" fontId="7" fillId="0" borderId="4" xfId="0" applyFont="1" applyFill="1" applyBorder="1" applyAlignment="1">
      <alignment horizontal="left" vertical="top" wrapText="1"/>
    </xf>
    <xf numFmtId="164" fontId="8" fillId="0" borderId="4" xfId="1" applyNumberFormat="1" applyFont="1" applyFill="1" applyBorder="1" applyAlignment="1">
      <alignment horizontal="right"/>
    </xf>
    <xf numFmtId="0" fontId="8" fillId="0" borderId="1" xfId="1" applyNumberFormat="1" applyFont="1" applyFill="1" applyBorder="1" applyAlignment="1" applyProtection="1">
      <alignment vertical="center" wrapText="1"/>
      <protection hidden="1"/>
    </xf>
    <xf numFmtId="0" fontId="3" fillId="0" borderId="1" xfId="1" applyNumberFormat="1" applyFont="1" applyFill="1" applyBorder="1" applyAlignment="1" applyProtection="1">
      <alignment horizontal="left" vertical="center" wrapText="1"/>
      <protection hidden="1"/>
    </xf>
    <xf numFmtId="0" fontId="3" fillId="0" borderId="1" xfId="1" applyNumberFormat="1" applyFont="1" applyFill="1" applyBorder="1" applyAlignment="1" applyProtection="1">
      <alignment horizontal="justify" vertical="center" wrapText="1"/>
      <protection hidden="1"/>
    </xf>
    <xf numFmtId="49" fontId="19" fillId="0" borderId="3" xfId="0" applyNumberFormat="1" applyFont="1" applyFill="1" applyBorder="1" applyAlignment="1">
      <alignment horizontal="center" vertical="center" wrapText="1"/>
    </xf>
    <xf numFmtId="167" fontId="3" fillId="0" borderId="3" xfId="1" applyNumberFormat="1" applyFont="1" applyFill="1" applyBorder="1" applyAlignment="1" applyProtection="1">
      <alignment horizontal="center" vertical="center"/>
      <protection hidden="1"/>
    </xf>
    <xf numFmtId="164" fontId="3" fillId="0" borderId="4" xfId="1" applyNumberFormat="1" applyFont="1" applyFill="1" applyBorder="1" applyAlignment="1">
      <alignment horizontal="right"/>
    </xf>
    <xf numFmtId="164" fontId="3" fillId="0" borderId="7" xfId="1" applyNumberFormat="1" applyFont="1" applyFill="1" applyBorder="1" applyAlignment="1">
      <alignment horizontal="right"/>
    </xf>
    <xf numFmtId="166" fontId="3" fillId="0" borderId="1" xfId="1" applyNumberFormat="1" applyFont="1" applyFill="1" applyBorder="1" applyAlignment="1" applyProtection="1">
      <protection hidden="1"/>
    </xf>
    <xf numFmtId="0" fontId="1" fillId="0" borderId="1" xfId="1" applyFill="1" applyBorder="1"/>
    <xf numFmtId="0" fontId="8" fillId="0" borderId="1" xfId="0" applyFont="1" applyFill="1" applyBorder="1" applyAlignment="1">
      <alignment horizontal="center" vertical="center" wrapText="1"/>
    </xf>
    <xf numFmtId="165" fontId="8" fillId="0" borderId="1" xfId="1" applyNumberFormat="1" applyFont="1" applyFill="1" applyBorder="1" applyAlignment="1" applyProtection="1">
      <alignment horizontal="right"/>
      <protection hidden="1"/>
    </xf>
    <xf numFmtId="0" fontId="4" fillId="0" borderId="8" xfId="0" applyFont="1" applyFill="1" applyBorder="1" applyAlignment="1">
      <alignment horizontal="center" vertical="center" wrapText="1"/>
    </xf>
    <xf numFmtId="49" fontId="9" fillId="0" borderId="3" xfId="0" applyNumberFormat="1" applyFont="1" applyFill="1" applyBorder="1" applyAlignment="1">
      <alignment horizontal="center" vertical="center" wrapText="1"/>
    </xf>
    <xf numFmtId="0" fontId="3" fillId="0" borderId="1" xfId="1" applyNumberFormat="1" applyFont="1" applyFill="1" applyBorder="1" applyAlignment="1" applyProtection="1">
      <alignment vertical="center" wrapText="1"/>
      <protection hidden="1"/>
    </xf>
    <xf numFmtId="0" fontId="1" fillId="0" borderId="0" xfId="1" applyFill="1" applyBorder="1"/>
    <xf numFmtId="49" fontId="24" fillId="0" borderId="3" xfId="0" applyNumberFormat="1" applyFont="1" applyFill="1" applyBorder="1" applyAlignment="1">
      <alignment horizontal="center" vertical="top" wrapText="1"/>
    </xf>
    <xf numFmtId="0" fontId="25" fillId="0" borderId="1" xfId="0" applyFont="1" applyFill="1" applyBorder="1" applyAlignment="1">
      <alignment horizontal="left" vertical="top" wrapText="1"/>
    </xf>
    <xf numFmtId="49" fontId="26" fillId="0" borderId="3" xfId="0" applyNumberFormat="1" applyFont="1" applyFill="1" applyBorder="1" applyAlignment="1">
      <alignment horizontal="center" vertical="center" wrapText="1"/>
    </xf>
    <xf numFmtId="166" fontId="8" fillId="0" borderId="1" xfId="1" applyNumberFormat="1" applyFont="1" applyFill="1" applyBorder="1" applyAlignment="1" applyProtection="1">
      <protection hidden="1"/>
    </xf>
    <xf numFmtId="49" fontId="24" fillId="0" borderId="1" xfId="0" applyNumberFormat="1" applyFont="1" applyFill="1" applyBorder="1" applyAlignment="1">
      <alignment horizontal="center" vertical="top" wrapText="1"/>
    </xf>
    <xf numFmtId="0" fontId="27" fillId="0" borderId="8" xfId="0" applyFont="1" applyFill="1" applyBorder="1" applyAlignment="1">
      <alignment horizontal="center" vertical="center" wrapText="1"/>
    </xf>
    <xf numFmtId="0" fontId="1" fillId="0" borderId="0" xfId="1" applyFont="1" applyFill="1" applyBorder="1"/>
    <xf numFmtId="0" fontId="1" fillId="0" borderId="0" xfId="1" applyFont="1" applyFill="1"/>
    <xf numFmtId="0" fontId="23" fillId="0" borderId="8" xfId="0" applyFont="1" applyFill="1" applyBorder="1" applyAlignment="1">
      <alignment horizontal="right" vertical="center" wrapText="1"/>
    </xf>
    <xf numFmtId="0" fontId="4" fillId="0" borderId="0" xfId="0" applyFont="1" applyFill="1" applyBorder="1" applyAlignment="1">
      <alignment horizontal="center" vertical="center" wrapText="1"/>
    </xf>
    <xf numFmtId="0" fontId="2" fillId="0" borderId="1" xfId="0" applyFont="1" applyFill="1" applyBorder="1" applyAlignment="1">
      <alignment horizontal="left" vertical="top" wrapText="1"/>
    </xf>
    <xf numFmtId="168" fontId="8" fillId="0" borderId="1" xfId="0" applyNumberFormat="1" applyFont="1" applyFill="1" applyBorder="1" applyAlignment="1" applyProtection="1">
      <protection hidden="1"/>
    </xf>
    <xf numFmtId="165" fontId="8" fillId="0" borderId="1" xfId="0" applyNumberFormat="1" applyFont="1" applyFill="1" applyBorder="1" applyAlignment="1" applyProtection="1">
      <protection hidden="1"/>
    </xf>
    <xf numFmtId="168" fontId="3" fillId="0" borderId="1" xfId="0" applyNumberFormat="1" applyFont="1" applyFill="1" applyBorder="1" applyAlignment="1" applyProtection="1">
      <protection hidden="1"/>
    </xf>
    <xf numFmtId="165" fontId="3" fillId="0" borderId="1" xfId="0" applyNumberFormat="1" applyFont="1" applyFill="1" applyBorder="1" applyAlignment="1" applyProtection="1">
      <protection hidden="1"/>
    </xf>
    <xf numFmtId="49" fontId="8" fillId="0" borderId="3" xfId="1" applyNumberFormat="1" applyFont="1" applyFill="1" applyBorder="1" applyAlignment="1" applyProtection="1">
      <alignment horizontal="center" vertical="top"/>
      <protection hidden="1"/>
    </xf>
    <xf numFmtId="167" fontId="8" fillId="0" borderId="1" xfId="5" applyNumberFormat="1" applyFont="1" applyFill="1" applyBorder="1" applyAlignment="1" applyProtection="1">
      <alignment horizontal="center" vertical="center"/>
      <protection hidden="1"/>
    </xf>
    <xf numFmtId="0" fontId="8" fillId="0" borderId="1" xfId="5" applyNumberFormat="1" applyFont="1" applyFill="1" applyBorder="1" applyAlignment="1" applyProtection="1">
      <alignment horizontal="left" vertical="center" wrapText="1"/>
      <protection hidden="1"/>
    </xf>
    <xf numFmtId="168" fontId="8" fillId="0" borderId="1" xfId="0" applyNumberFormat="1" applyFont="1" applyFill="1" applyBorder="1" applyAlignment="1" applyProtection="1">
      <alignment vertical="center"/>
      <protection hidden="1"/>
    </xf>
    <xf numFmtId="165" fontId="8" fillId="0" borderId="1" xfId="0" applyNumberFormat="1" applyFont="1" applyFill="1" applyBorder="1" applyAlignment="1" applyProtection="1">
      <alignment vertical="center"/>
      <protection hidden="1"/>
    </xf>
    <xf numFmtId="167" fontId="3" fillId="0" borderId="1" xfId="0" applyNumberFormat="1" applyFont="1" applyFill="1" applyBorder="1" applyAlignment="1" applyProtection="1">
      <alignment horizontal="center" vertical="center"/>
      <protection hidden="1"/>
    </xf>
    <xf numFmtId="0" fontId="3" fillId="0" borderId="1" xfId="0" applyNumberFormat="1" applyFont="1" applyFill="1" applyBorder="1" applyAlignment="1" applyProtection="1">
      <alignment horizontal="left" vertical="center" wrapText="1"/>
      <protection hidden="1"/>
    </xf>
    <xf numFmtId="168" fontId="3" fillId="0" borderId="1" xfId="0" applyNumberFormat="1" applyFont="1" applyFill="1" applyBorder="1" applyAlignment="1" applyProtection="1">
      <alignment vertical="center"/>
      <protection hidden="1"/>
    </xf>
    <xf numFmtId="165" fontId="3" fillId="0" borderId="1" xfId="0" applyNumberFormat="1" applyFont="1" applyFill="1" applyBorder="1" applyAlignment="1" applyProtection="1">
      <alignment vertical="center"/>
      <protection hidden="1"/>
    </xf>
    <xf numFmtId="0" fontId="3" fillId="0" borderId="1" xfId="0" applyNumberFormat="1" applyFont="1" applyFill="1" applyBorder="1" applyAlignment="1" applyProtection="1">
      <alignment horizontal="left" vertical="top" wrapText="1"/>
      <protection hidden="1"/>
    </xf>
    <xf numFmtId="167" fontId="8" fillId="0" borderId="1" xfId="0" applyNumberFormat="1" applyFont="1" applyFill="1" applyBorder="1" applyAlignment="1" applyProtection="1">
      <alignment horizontal="center" vertical="center"/>
      <protection hidden="1"/>
    </xf>
    <xf numFmtId="0" fontId="8" fillId="0" borderId="1" xfId="0" applyNumberFormat="1" applyFont="1" applyFill="1" applyBorder="1" applyAlignment="1" applyProtection="1">
      <alignment horizontal="left" vertical="top" wrapText="1"/>
      <protection hidden="1"/>
    </xf>
    <xf numFmtId="0" fontId="8" fillId="0" borderId="1" xfId="5" applyNumberFormat="1" applyFont="1" applyFill="1" applyBorder="1" applyAlignment="1" applyProtection="1">
      <alignment horizontal="left" vertical="top" wrapText="1"/>
      <protection hidden="1"/>
    </xf>
    <xf numFmtId="167" fontId="3" fillId="0" borderId="1" xfId="5" applyNumberFormat="1" applyFont="1" applyFill="1" applyBorder="1" applyAlignment="1" applyProtection="1">
      <alignment horizontal="center" vertical="center"/>
      <protection hidden="1"/>
    </xf>
    <xf numFmtId="0" fontId="3" fillId="0" borderId="1" xfId="5" applyNumberFormat="1" applyFont="1" applyFill="1" applyBorder="1" applyAlignment="1" applyProtection="1">
      <alignment horizontal="left" vertical="top" wrapText="1"/>
      <protection hidden="1"/>
    </xf>
    <xf numFmtId="164" fontId="28" fillId="0" borderId="1" xfId="1" applyNumberFormat="1" applyFont="1" applyFill="1" applyBorder="1"/>
    <xf numFmtId="165" fontId="28" fillId="0" borderId="1" xfId="1" applyNumberFormat="1" applyFont="1" applyFill="1" applyBorder="1" applyAlignment="1" applyProtection="1">
      <alignment horizontal="right"/>
      <protection hidden="1"/>
    </xf>
    <xf numFmtId="169" fontId="1" fillId="0" borderId="0" xfId="1" applyNumberFormat="1" applyFill="1"/>
    <xf numFmtId="0" fontId="4" fillId="0" borderId="0" xfId="0" applyFont="1" applyFill="1" applyBorder="1" applyAlignment="1">
      <alignment horizontal="center" vertical="center" wrapText="1"/>
    </xf>
    <xf numFmtId="0" fontId="28" fillId="0" borderId="1" xfId="0" applyNumberFormat="1" applyFont="1" applyFill="1" applyBorder="1" applyAlignment="1" applyProtection="1">
      <alignment horizontal="left" vertical="top" wrapText="1"/>
      <protection hidden="1"/>
    </xf>
    <xf numFmtId="0" fontId="1" fillId="0" borderId="9" xfId="1" applyFill="1" applyBorder="1" applyAlignment="1">
      <alignment horizontal="center"/>
    </xf>
  </cellXfs>
  <cellStyles count="11">
    <cellStyle name="Обычный" xfId="0" builtinId="0"/>
    <cellStyle name="Обычный 2" xfId="1"/>
    <cellStyle name="Обычный 2 2" xfId="5"/>
    <cellStyle name="Обычный 2 3" xfId="2"/>
    <cellStyle name="Обычный 2 4" xfId="6"/>
    <cellStyle name="Обычный 2 5" xfId="7"/>
    <cellStyle name="Обычный 2 6" xfId="8"/>
    <cellStyle name="Обычный 2 7" xfId="9"/>
    <cellStyle name="Обычный 2 8" xfId="10"/>
    <cellStyle name="Обычный 3" xfId="3"/>
    <cellStyle name="Обычный 5"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00"/>
  <sheetViews>
    <sheetView showGridLines="0" tabSelected="1" view="pageBreakPreview" zoomScaleNormal="110" zoomScaleSheetLayoutView="100" workbookViewId="0">
      <pane xSplit="2" ySplit="4" topLeftCell="C822" activePane="bottomRight" state="frozen"/>
      <selection pane="topRight" activeCell="C1" sqref="C1"/>
      <selection pane="bottomLeft" activeCell="A5" sqref="A5"/>
      <selection pane="bottomRight" activeCell="A828" sqref="A828:G828"/>
    </sheetView>
  </sheetViews>
  <sheetFormatPr defaultColWidth="9.140625" defaultRowHeight="12.75" x14ac:dyDescent="0.2"/>
  <cols>
    <col min="1" max="1" width="28.140625" style="15" customWidth="1"/>
    <col min="2" max="2" width="60.140625" style="15" customWidth="1"/>
    <col min="3" max="3" width="24.42578125" style="15" customWidth="1"/>
    <col min="4" max="4" width="15.85546875" style="15" customWidth="1"/>
    <col min="5" max="5" width="14.28515625" style="15" bestFit="1" customWidth="1"/>
    <col min="6" max="6" width="14.7109375" style="53" customWidth="1"/>
    <col min="7" max="7" width="13.7109375" style="39" customWidth="1"/>
    <col min="8" max="8" width="9.140625" style="15" customWidth="1"/>
    <col min="9" max="9" width="16.5703125" style="15" customWidth="1"/>
    <col min="10" max="11" width="14.140625" style="15" bestFit="1" customWidth="1"/>
    <col min="12" max="175" width="9.140625" style="15" customWidth="1"/>
    <col min="176" max="16384" width="9.140625" style="15"/>
  </cols>
  <sheetData>
    <row r="1" spans="1:7" ht="15.75" x14ac:dyDescent="0.2">
      <c r="A1" s="79" t="s">
        <v>820</v>
      </c>
      <c r="B1" s="79"/>
      <c r="C1" s="79"/>
      <c r="D1" s="79"/>
      <c r="E1" s="79"/>
      <c r="F1" s="79"/>
      <c r="G1" s="55"/>
    </row>
    <row r="2" spans="1:7" ht="15.75" x14ac:dyDescent="0.2">
      <c r="A2" s="42"/>
      <c r="B2" s="42"/>
      <c r="C2" s="42"/>
      <c r="D2" s="42"/>
      <c r="E2" s="42"/>
      <c r="F2" s="51"/>
      <c r="G2" s="54" t="s">
        <v>405</v>
      </c>
    </row>
    <row r="3" spans="1:7" ht="119.25" customHeight="1" x14ac:dyDescent="0.2">
      <c r="A3" s="40" t="s">
        <v>45</v>
      </c>
      <c r="B3" s="40" t="s">
        <v>338</v>
      </c>
      <c r="C3" s="40" t="s">
        <v>1323</v>
      </c>
      <c r="D3" s="40" t="s">
        <v>692</v>
      </c>
      <c r="E3" s="40" t="s">
        <v>823</v>
      </c>
      <c r="F3" s="40" t="s">
        <v>821</v>
      </c>
      <c r="G3" s="40" t="s">
        <v>822</v>
      </c>
    </row>
    <row r="4" spans="1:7" s="3" customFormat="1" x14ac:dyDescent="0.2">
      <c r="A4" s="28" t="s">
        <v>46</v>
      </c>
      <c r="B4" s="29" t="s">
        <v>49</v>
      </c>
      <c r="C4" s="30">
        <f>C5+C19+C52+C65+C74+C83+C130+C150+C189+C214+C274+C288+C293+C539</f>
        <v>158033216.99999997</v>
      </c>
      <c r="D4" s="30">
        <f>D5+D19+D52+D65+D74+D83+D130+D150+D189+D214+D274+D288+D293+D539</f>
        <v>158033216.99999997</v>
      </c>
      <c r="E4" s="30">
        <f>E5+E19+E52+E65+E74+E83+E130+E150+E189+E214+E274+E288+E293+E539</f>
        <v>163299905.29999995</v>
      </c>
      <c r="F4" s="41">
        <f>E4/C4</f>
        <v>1.0333264638914488</v>
      </c>
      <c r="G4" s="41">
        <f>E4/D4</f>
        <v>1.0333264638914488</v>
      </c>
    </row>
    <row r="5" spans="1:7" s="3" customFormat="1" x14ac:dyDescent="0.2">
      <c r="A5" s="4" t="s">
        <v>47</v>
      </c>
      <c r="B5" s="11" t="s">
        <v>50</v>
      </c>
      <c r="C5" s="16">
        <f>C6+C10</f>
        <v>103617486.59999999</v>
      </c>
      <c r="D5" s="16">
        <f>D6+D10</f>
        <v>103617486.59999999</v>
      </c>
      <c r="E5" s="16">
        <f>E6+E10</f>
        <v>106916355.90000001</v>
      </c>
      <c r="F5" s="41">
        <f t="shared" ref="F5:F68" si="0">E5/C5</f>
        <v>1.0318369940079208</v>
      </c>
      <c r="G5" s="41">
        <f t="shared" ref="G5:G68" si="1">E5/D5</f>
        <v>1.0318369940079208</v>
      </c>
    </row>
    <row r="6" spans="1:7" s="3" customFormat="1" x14ac:dyDescent="0.2">
      <c r="A6" s="5" t="s">
        <v>48</v>
      </c>
      <c r="B6" s="12" t="s">
        <v>51</v>
      </c>
      <c r="C6" s="16">
        <f>C7</f>
        <v>55592092.899999999</v>
      </c>
      <c r="D6" s="16">
        <f>D7</f>
        <v>55592092.899999999</v>
      </c>
      <c r="E6" s="16">
        <f>E7</f>
        <v>58058158.299999997</v>
      </c>
      <c r="F6" s="41">
        <f t="shared" si="0"/>
        <v>1.0443600028593274</v>
      </c>
      <c r="G6" s="41">
        <f t="shared" si="1"/>
        <v>1.0443600028593274</v>
      </c>
    </row>
    <row r="7" spans="1:7" s="1" customFormat="1" ht="28.5" customHeight="1" x14ac:dyDescent="0.2">
      <c r="A7" s="6" t="s">
        <v>220</v>
      </c>
      <c r="B7" s="13" t="s">
        <v>254</v>
      </c>
      <c r="C7" s="17">
        <f>C8+C9</f>
        <v>55592092.899999999</v>
      </c>
      <c r="D7" s="17">
        <f t="shared" ref="D7:E7" si="2">D8+D9</f>
        <v>55592092.899999999</v>
      </c>
      <c r="E7" s="17">
        <f t="shared" si="2"/>
        <v>58058158.299999997</v>
      </c>
      <c r="F7" s="18">
        <f t="shared" si="0"/>
        <v>1.0443600028593274</v>
      </c>
      <c r="G7" s="18">
        <f t="shared" si="1"/>
        <v>1.0443600028593274</v>
      </c>
    </row>
    <row r="8" spans="1:7" s="1" customFormat="1" ht="41.25" customHeight="1" x14ac:dyDescent="0.2">
      <c r="A8" s="6" t="s">
        <v>192</v>
      </c>
      <c r="B8" s="27" t="s">
        <v>274</v>
      </c>
      <c r="C8" s="17">
        <v>54475678.899999999</v>
      </c>
      <c r="D8" s="36">
        <v>54475678.899999999</v>
      </c>
      <c r="E8" s="17">
        <v>57165732.299999997</v>
      </c>
      <c r="F8" s="18">
        <f t="shared" si="0"/>
        <v>1.0493808146005501</v>
      </c>
      <c r="G8" s="18">
        <f t="shared" si="1"/>
        <v>1.0493808146005501</v>
      </c>
    </row>
    <row r="9" spans="1:7" s="1" customFormat="1" ht="42" customHeight="1" x14ac:dyDescent="0.2">
      <c r="A9" s="6" t="s">
        <v>273</v>
      </c>
      <c r="B9" s="27" t="s">
        <v>272</v>
      </c>
      <c r="C9" s="17">
        <v>1116414</v>
      </c>
      <c r="D9" s="36">
        <v>1116414</v>
      </c>
      <c r="E9" s="17">
        <v>892426</v>
      </c>
      <c r="F9" s="18">
        <f t="shared" si="0"/>
        <v>0.7993683346858782</v>
      </c>
      <c r="G9" s="18">
        <f t="shared" si="1"/>
        <v>0.7993683346858782</v>
      </c>
    </row>
    <row r="10" spans="1:7" s="3" customFormat="1" x14ac:dyDescent="0.2">
      <c r="A10" s="5" t="s">
        <v>52</v>
      </c>
      <c r="B10" s="12" t="s">
        <v>53</v>
      </c>
      <c r="C10" s="16">
        <f>SUM(C11:C18)</f>
        <v>48025393.700000003</v>
      </c>
      <c r="D10" s="16">
        <f t="shared" ref="D10:E10" si="3">SUM(D11:D18)</f>
        <v>48025393.700000003</v>
      </c>
      <c r="E10" s="16">
        <f t="shared" si="3"/>
        <v>48858197.600000001</v>
      </c>
      <c r="F10" s="41">
        <f t="shared" si="0"/>
        <v>1.0173409072958832</v>
      </c>
      <c r="G10" s="41">
        <f t="shared" si="1"/>
        <v>1.0173409072958832</v>
      </c>
    </row>
    <row r="11" spans="1:7" s="1" customFormat="1" ht="53.25" customHeight="1" x14ac:dyDescent="0.2">
      <c r="A11" s="6" t="s">
        <v>193</v>
      </c>
      <c r="B11" s="27" t="s">
        <v>44</v>
      </c>
      <c r="C11" s="17">
        <v>42791102.200000003</v>
      </c>
      <c r="D11" s="36">
        <v>42791102.200000003</v>
      </c>
      <c r="E11" s="17">
        <v>43419315.200000003</v>
      </c>
      <c r="F11" s="18">
        <f t="shared" si="0"/>
        <v>1.0146809258865035</v>
      </c>
      <c r="G11" s="18">
        <f t="shared" si="1"/>
        <v>1.0146809258865035</v>
      </c>
    </row>
    <row r="12" spans="1:7" s="1" customFormat="1" ht="89.25" x14ac:dyDescent="0.2">
      <c r="A12" s="6" t="s">
        <v>194</v>
      </c>
      <c r="B12" s="27" t="s">
        <v>275</v>
      </c>
      <c r="C12" s="17">
        <v>424132.6</v>
      </c>
      <c r="D12" s="36">
        <v>424132.6</v>
      </c>
      <c r="E12" s="17">
        <v>424334.8</v>
      </c>
      <c r="F12" s="18">
        <f t="shared" si="0"/>
        <v>1.0004767376994836</v>
      </c>
      <c r="G12" s="18">
        <f t="shared" si="1"/>
        <v>1.0004767376994836</v>
      </c>
    </row>
    <row r="13" spans="1:7" s="1" customFormat="1" ht="40.5" customHeight="1" x14ac:dyDescent="0.2">
      <c r="A13" s="6" t="s">
        <v>195</v>
      </c>
      <c r="B13" s="27" t="s">
        <v>276</v>
      </c>
      <c r="C13" s="17">
        <v>948030.3</v>
      </c>
      <c r="D13" s="36">
        <v>948030.3</v>
      </c>
      <c r="E13" s="17">
        <v>955265.20000000007</v>
      </c>
      <c r="F13" s="18">
        <f t="shared" si="0"/>
        <v>1.0076315071364281</v>
      </c>
      <c r="G13" s="18">
        <f t="shared" si="1"/>
        <v>1.0076315071364281</v>
      </c>
    </row>
    <row r="14" spans="1:7" s="1" customFormat="1" ht="69" customHeight="1" x14ac:dyDescent="0.2">
      <c r="A14" s="6" t="s">
        <v>196</v>
      </c>
      <c r="B14" s="27" t="s">
        <v>277</v>
      </c>
      <c r="C14" s="17">
        <v>825034</v>
      </c>
      <c r="D14" s="36">
        <v>825034</v>
      </c>
      <c r="E14" s="17">
        <v>835591</v>
      </c>
      <c r="F14" s="18">
        <f t="shared" si="0"/>
        <v>1.0127958362928073</v>
      </c>
      <c r="G14" s="18">
        <f t="shared" si="1"/>
        <v>1.0127958362928073</v>
      </c>
    </row>
    <row r="15" spans="1:7" s="1" customFormat="1" ht="66" customHeight="1" x14ac:dyDescent="0.2">
      <c r="A15" s="7" t="s">
        <v>295</v>
      </c>
      <c r="B15" s="27" t="s">
        <v>296</v>
      </c>
      <c r="C15" s="17">
        <v>4500</v>
      </c>
      <c r="D15" s="36">
        <v>4500</v>
      </c>
      <c r="E15" s="17">
        <v>4470.5</v>
      </c>
      <c r="F15" s="18">
        <f t="shared" si="0"/>
        <v>0.99344444444444446</v>
      </c>
      <c r="G15" s="18">
        <f t="shared" si="1"/>
        <v>0.99344444444444446</v>
      </c>
    </row>
    <row r="16" spans="1:7" s="1" customFormat="1" ht="53.25" customHeight="1" x14ac:dyDescent="0.2">
      <c r="A16" s="7" t="s">
        <v>695</v>
      </c>
      <c r="B16" s="27" t="s">
        <v>693</v>
      </c>
      <c r="C16" s="17">
        <v>3029586.6</v>
      </c>
      <c r="D16" s="17">
        <v>3029586.6</v>
      </c>
      <c r="E16" s="17">
        <v>3216284.3</v>
      </c>
      <c r="F16" s="18">
        <f t="shared" si="0"/>
        <v>1.0616248104609387</v>
      </c>
      <c r="G16" s="18">
        <f t="shared" si="1"/>
        <v>1.0616248104609387</v>
      </c>
    </row>
    <row r="17" spans="1:7" s="1" customFormat="1" ht="66" customHeight="1" x14ac:dyDescent="0.2">
      <c r="A17" s="7" t="s">
        <v>802</v>
      </c>
      <c r="B17" s="27" t="s">
        <v>803</v>
      </c>
      <c r="C17" s="17">
        <v>3000</v>
      </c>
      <c r="D17" s="36">
        <v>3000</v>
      </c>
      <c r="E17" s="17">
        <v>2936.6</v>
      </c>
      <c r="F17" s="18">
        <f t="shared" si="0"/>
        <v>0.97886666666666666</v>
      </c>
      <c r="G17" s="18">
        <f t="shared" si="1"/>
        <v>0.97886666666666666</v>
      </c>
    </row>
    <row r="18" spans="1:7" s="1" customFormat="1" ht="66" customHeight="1" x14ac:dyDescent="0.2">
      <c r="A18" s="7" t="s">
        <v>696</v>
      </c>
      <c r="B18" s="27" t="s">
        <v>694</v>
      </c>
      <c r="C18" s="17">
        <v>8</v>
      </c>
      <c r="D18" s="36">
        <v>8</v>
      </c>
      <c r="E18" s="17">
        <v>0</v>
      </c>
      <c r="F18" s="18">
        <f t="shared" si="0"/>
        <v>0</v>
      </c>
      <c r="G18" s="18">
        <f t="shared" si="1"/>
        <v>0</v>
      </c>
    </row>
    <row r="19" spans="1:7" s="3" customFormat="1" ht="28.5" customHeight="1" x14ac:dyDescent="0.2">
      <c r="A19" s="4" t="s">
        <v>54</v>
      </c>
      <c r="B19" s="11" t="s">
        <v>55</v>
      </c>
      <c r="C19" s="16">
        <f>C20</f>
        <v>22087622.800000004</v>
      </c>
      <c r="D19" s="16">
        <f>D20</f>
        <v>22087622.800000004</v>
      </c>
      <c r="E19" s="16">
        <f t="shared" ref="E19" si="4">E20</f>
        <v>22497488.400000002</v>
      </c>
      <c r="F19" s="41">
        <f t="shared" si="0"/>
        <v>1.0185563473132109</v>
      </c>
      <c r="G19" s="41">
        <f t="shared" si="1"/>
        <v>1.0185563473132109</v>
      </c>
    </row>
    <row r="20" spans="1:7" s="3" customFormat="1" ht="25.5" x14ac:dyDescent="0.2">
      <c r="A20" s="5" t="s">
        <v>56</v>
      </c>
      <c r="B20" s="12" t="s">
        <v>251</v>
      </c>
      <c r="C20" s="16">
        <f>C21+C28+C29+C30+C31+C39+C42+C45+C48+C51+C23+C25+C35+C37+C38+C36</f>
        <v>22087622.800000004</v>
      </c>
      <c r="D20" s="16">
        <f>D21+D28+D29+D30+D31+D39+D42+D45+D48+D51+D23+D25+D35+D37+D38+D36</f>
        <v>22087622.800000004</v>
      </c>
      <c r="E20" s="16">
        <f>E21+E28+E29+E30+E31+E39+E42+E45+E48+E51+E23+E25+E35+E37+E38+E36</f>
        <v>22497488.400000002</v>
      </c>
      <c r="F20" s="41">
        <f t="shared" si="0"/>
        <v>1.0185563473132109</v>
      </c>
      <c r="G20" s="41">
        <f t="shared" si="1"/>
        <v>1.0185563473132109</v>
      </c>
    </row>
    <row r="21" spans="1:7" s="1" customFormat="1" ht="53.25" customHeight="1" x14ac:dyDescent="0.2">
      <c r="A21" s="6" t="s">
        <v>223</v>
      </c>
      <c r="B21" s="14" t="s">
        <v>224</v>
      </c>
      <c r="C21" s="17">
        <f>C22</f>
        <v>83513</v>
      </c>
      <c r="D21" s="17">
        <f>D22</f>
        <v>83513</v>
      </c>
      <c r="E21" s="17">
        <f>E22</f>
        <v>92219.8</v>
      </c>
      <c r="F21" s="18">
        <f t="shared" si="0"/>
        <v>1.1042568222911404</v>
      </c>
      <c r="G21" s="18">
        <f t="shared" si="1"/>
        <v>1.1042568222911404</v>
      </c>
    </row>
    <row r="22" spans="1:7" s="1" customFormat="1" ht="51" x14ac:dyDescent="0.2">
      <c r="A22" s="6" t="s">
        <v>225</v>
      </c>
      <c r="B22" s="14" t="s">
        <v>226</v>
      </c>
      <c r="C22" s="17">
        <v>83513</v>
      </c>
      <c r="D22" s="36">
        <v>83513</v>
      </c>
      <c r="E22" s="17">
        <v>92219.8</v>
      </c>
      <c r="F22" s="18">
        <f t="shared" si="0"/>
        <v>1.1042568222911404</v>
      </c>
      <c r="G22" s="18">
        <f t="shared" si="1"/>
        <v>1.1042568222911404</v>
      </c>
    </row>
    <row r="23" spans="1:7" s="20" customFormat="1" ht="25.5" x14ac:dyDescent="0.2">
      <c r="A23" s="9" t="s">
        <v>437</v>
      </c>
      <c r="B23" s="56" t="s">
        <v>436</v>
      </c>
      <c r="C23" s="17">
        <f>C24</f>
        <v>0</v>
      </c>
      <c r="D23" s="17">
        <f t="shared" ref="D23:E23" si="5">D24</f>
        <v>0</v>
      </c>
      <c r="E23" s="17">
        <f t="shared" si="5"/>
        <v>0.1</v>
      </c>
      <c r="F23" s="18">
        <v>0</v>
      </c>
      <c r="G23" s="18">
        <v>0</v>
      </c>
    </row>
    <row r="24" spans="1:7" s="20" customFormat="1" ht="25.5" x14ac:dyDescent="0.2">
      <c r="A24" s="9" t="s">
        <v>435</v>
      </c>
      <c r="B24" s="56" t="s">
        <v>436</v>
      </c>
      <c r="C24" s="17">
        <v>0</v>
      </c>
      <c r="D24" s="36">
        <v>0</v>
      </c>
      <c r="E24" s="17">
        <v>0.1</v>
      </c>
      <c r="F24" s="18">
        <v>0</v>
      </c>
      <c r="G24" s="18">
        <v>0</v>
      </c>
    </row>
    <row r="25" spans="1:7" s="1" customFormat="1" ht="89.25" x14ac:dyDescent="0.2">
      <c r="A25" s="6" t="s">
        <v>443</v>
      </c>
      <c r="B25" s="14" t="s">
        <v>691</v>
      </c>
      <c r="C25" s="17">
        <f>C26+C27</f>
        <v>0</v>
      </c>
      <c r="D25" s="17">
        <f>D26+D27</f>
        <v>0</v>
      </c>
      <c r="E25" s="17">
        <f>E26+E27</f>
        <v>0</v>
      </c>
      <c r="F25" s="18">
        <v>0</v>
      </c>
      <c r="G25" s="18">
        <v>0</v>
      </c>
    </row>
    <row r="26" spans="1:7" s="1" customFormat="1" ht="109.5" customHeight="1" x14ac:dyDescent="0.2">
      <c r="A26" s="6" t="s">
        <v>442</v>
      </c>
      <c r="B26" s="14" t="s">
        <v>775</v>
      </c>
      <c r="C26" s="17">
        <v>0</v>
      </c>
      <c r="D26" s="36">
        <v>0</v>
      </c>
      <c r="E26" s="17">
        <v>0</v>
      </c>
      <c r="F26" s="18">
        <v>0</v>
      </c>
      <c r="G26" s="18">
        <v>0</v>
      </c>
    </row>
    <row r="27" spans="1:7" s="1" customFormat="1" ht="93" hidden="1" customHeight="1" x14ac:dyDescent="0.2">
      <c r="A27" s="6"/>
      <c r="B27" s="14"/>
      <c r="C27" s="17"/>
      <c r="D27" s="36"/>
      <c r="E27" s="17"/>
      <c r="F27" s="18"/>
      <c r="G27" s="18"/>
    </row>
    <row r="28" spans="1:7" s="1" customFormat="1" x14ac:dyDescent="0.2">
      <c r="A28" s="6" t="s">
        <v>197</v>
      </c>
      <c r="B28" s="27" t="s">
        <v>43</v>
      </c>
      <c r="C28" s="17">
        <v>10049147.300000001</v>
      </c>
      <c r="D28" s="36">
        <v>10049147.300000001</v>
      </c>
      <c r="E28" s="17">
        <v>10218944.700000001</v>
      </c>
      <c r="F28" s="18">
        <f t="shared" si="0"/>
        <v>1.0168966972949038</v>
      </c>
      <c r="G28" s="18">
        <f t="shared" si="1"/>
        <v>1.0168966972949038</v>
      </c>
    </row>
    <row r="29" spans="1:7" s="1" customFormat="1" ht="25.5" x14ac:dyDescent="0.2">
      <c r="A29" s="6" t="s">
        <v>228</v>
      </c>
      <c r="B29" s="27" t="s">
        <v>227</v>
      </c>
      <c r="C29" s="17">
        <v>23381</v>
      </c>
      <c r="D29" s="36">
        <v>23381</v>
      </c>
      <c r="E29" s="17">
        <v>24555.599999999999</v>
      </c>
      <c r="F29" s="18">
        <f t="shared" si="0"/>
        <v>1.0502373722253111</v>
      </c>
      <c r="G29" s="18">
        <f t="shared" si="1"/>
        <v>1.0502373722253111</v>
      </c>
    </row>
    <row r="30" spans="1:7" s="1" customFormat="1" ht="102" x14ac:dyDescent="0.2">
      <c r="A30" s="6" t="s">
        <v>384</v>
      </c>
      <c r="B30" s="27" t="s">
        <v>407</v>
      </c>
      <c r="C30" s="17">
        <v>0</v>
      </c>
      <c r="D30" s="36">
        <v>0</v>
      </c>
      <c r="E30" s="17">
        <v>115.6</v>
      </c>
      <c r="F30" s="18">
        <v>0</v>
      </c>
      <c r="G30" s="18">
        <v>0</v>
      </c>
    </row>
    <row r="31" spans="1:7" s="19" customFormat="1" ht="102" x14ac:dyDescent="0.2">
      <c r="A31" s="9" t="s">
        <v>409</v>
      </c>
      <c r="B31" s="27" t="s">
        <v>406</v>
      </c>
      <c r="C31" s="17">
        <f>C32+C33+C34</f>
        <v>2196427</v>
      </c>
      <c r="D31" s="17">
        <f>D32+D33+D34</f>
        <v>2196427</v>
      </c>
      <c r="E31" s="17">
        <f>E32+E33+E34</f>
        <v>2239759.7999999998</v>
      </c>
      <c r="F31" s="18">
        <f t="shared" si="0"/>
        <v>1.019728768586436</v>
      </c>
      <c r="G31" s="18">
        <f t="shared" si="1"/>
        <v>1.019728768586436</v>
      </c>
    </row>
    <row r="32" spans="1:7" s="1" customFormat="1" ht="191.25" hidden="1" x14ac:dyDescent="0.2">
      <c r="A32" s="9" t="s">
        <v>339</v>
      </c>
      <c r="B32" s="27" t="s">
        <v>408</v>
      </c>
      <c r="C32" s="17"/>
      <c r="D32" s="36"/>
      <c r="E32" s="17"/>
      <c r="F32" s="41" t="e">
        <f t="shared" si="0"/>
        <v>#DIV/0!</v>
      </c>
      <c r="G32" s="41" t="e">
        <f t="shared" si="1"/>
        <v>#DIV/0!</v>
      </c>
    </row>
    <row r="33" spans="1:7" s="1" customFormat="1" ht="114.75" x14ac:dyDescent="0.2">
      <c r="A33" s="9" t="s">
        <v>340</v>
      </c>
      <c r="B33" s="27" t="s">
        <v>341</v>
      </c>
      <c r="C33" s="17">
        <v>1231022</v>
      </c>
      <c r="D33" s="36">
        <v>1231022</v>
      </c>
      <c r="E33" s="17">
        <v>1258338.3999999999</v>
      </c>
      <c r="F33" s="18">
        <f t="shared" si="0"/>
        <v>1.0221900177251095</v>
      </c>
      <c r="G33" s="18">
        <f t="shared" si="1"/>
        <v>1.0221900177251095</v>
      </c>
    </row>
    <row r="34" spans="1:7" s="1" customFormat="1" ht="152.44999999999999" customHeight="1" x14ac:dyDescent="0.2">
      <c r="A34" s="9" t="s">
        <v>399</v>
      </c>
      <c r="B34" s="27" t="s">
        <v>400</v>
      </c>
      <c r="C34" s="17">
        <v>965405</v>
      </c>
      <c r="D34" s="36">
        <v>965405</v>
      </c>
      <c r="E34" s="17">
        <v>981421.4</v>
      </c>
      <c r="F34" s="18">
        <f t="shared" si="0"/>
        <v>1.016590342913078</v>
      </c>
      <c r="G34" s="18">
        <f t="shared" si="1"/>
        <v>1.016590342913078</v>
      </c>
    </row>
    <row r="35" spans="1:7" s="1" customFormat="1" ht="96.6" customHeight="1" x14ac:dyDescent="0.2">
      <c r="A35" s="9" t="s">
        <v>444</v>
      </c>
      <c r="B35" s="27" t="s">
        <v>445</v>
      </c>
      <c r="C35" s="17">
        <v>4859.6000000000004</v>
      </c>
      <c r="D35" s="36">
        <v>4859.6000000000004</v>
      </c>
      <c r="E35" s="17">
        <v>4409.8</v>
      </c>
      <c r="F35" s="18">
        <f t="shared" si="0"/>
        <v>0.9074409416412873</v>
      </c>
      <c r="G35" s="18">
        <f t="shared" si="1"/>
        <v>0.9074409416412873</v>
      </c>
    </row>
    <row r="36" spans="1:7" s="1" customFormat="1" ht="96.6" customHeight="1" x14ac:dyDescent="0.2">
      <c r="A36" s="9" t="s">
        <v>697</v>
      </c>
      <c r="B36" s="27" t="s">
        <v>698</v>
      </c>
      <c r="C36" s="17">
        <v>25.6</v>
      </c>
      <c r="D36" s="36">
        <v>25.6</v>
      </c>
      <c r="E36" s="17">
        <v>25.6</v>
      </c>
      <c r="F36" s="18">
        <f t="shared" si="0"/>
        <v>1</v>
      </c>
      <c r="G36" s="18">
        <f t="shared" si="1"/>
        <v>1</v>
      </c>
    </row>
    <row r="37" spans="1:7" s="1" customFormat="1" ht="96.6" customHeight="1" x14ac:dyDescent="0.2">
      <c r="A37" s="9" t="s">
        <v>446</v>
      </c>
      <c r="B37" s="27" t="s">
        <v>447</v>
      </c>
      <c r="C37" s="17">
        <v>219.6</v>
      </c>
      <c r="D37" s="36">
        <v>219.6</v>
      </c>
      <c r="E37" s="17">
        <v>231.7</v>
      </c>
      <c r="F37" s="18">
        <f t="shared" si="0"/>
        <v>1.0551001821493624</v>
      </c>
      <c r="G37" s="18">
        <f t="shared" si="1"/>
        <v>1.0551001821493624</v>
      </c>
    </row>
    <row r="38" spans="1:7" s="1" customFormat="1" ht="96.6" customHeight="1" x14ac:dyDescent="0.2">
      <c r="A38" s="9" t="s">
        <v>448</v>
      </c>
      <c r="B38" s="27" t="s">
        <v>449</v>
      </c>
      <c r="C38" s="17">
        <v>3788.3</v>
      </c>
      <c r="D38" s="36">
        <v>3788.3</v>
      </c>
      <c r="E38" s="17">
        <v>2915.4</v>
      </c>
      <c r="F38" s="18">
        <f t="shared" si="0"/>
        <v>0.76958002270147563</v>
      </c>
      <c r="G38" s="18">
        <f t="shared" si="1"/>
        <v>0.76958002270147563</v>
      </c>
    </row>
    <row r="39" spans="1:7" s="1" customFormat="1" ht="54" customHeight="1" x14ac:dyDescent="0.2">
      <c r="A39" s="6" t="s">
        <v>410</v>
      </c>
      <c r="B39" s="27" t="s">
        <v>229</v>
      </c>
      <c r="C39" s="17">
        <f>C40+C41</f>
        <v>4465950.0999999996</v>
      </c>
      <c r="D39" s="17">
        <f t="shared" ref="D39:E39" si="6">D40+D41</f>
        <v>4465950.0999999996</v>
      </c>
      <c r="E39" s="17">
        <f t="shared" si="6"/>
        <v>4576544.8000000007</v>
      </c>
      <c r="F39" s="18">
        <f t="shared" si="0"/>
        <v>1.0247639802334561</v>
      </c>
      <c r="G39" s="18">
        <f t="shared" si="1"/>
        <v>1.0247639802334561</v>
      </c>
    </row>
    <row r="40" spans="1:7" s="1" customFormat="1" ht="82.5" customHeight="1" x14ac:dyDescent="0.2">
      <c r="A40" s="6" t="s">
        <v>411</v>
      </c>
      <c r="B40" s="27" t="s">
        <v>412</v>
      </c>
      <c r="C40" s="17">
        <v>2918389</v>
      </c>
      <c r="D40" s="36">
        <v>2918389</v>
      </c>
      <c r="E40" s="17">
        <v>2990660.2</v>
      </c>
      <c r="F40" s="18">
        <f t="shared" si="0"/>
        <v>1.0247640736036219</v>
      </c>
      <c r="G40" s="18">
        <f t="shared" si="1"/>
        <v>1.0247640736036219</v>
      </c>
    </row>
    <row r="41" spans="1:7" s="1" customFormat="1" ht="82.5" customHeight="1" x14ac:dyDescent="0.2">
      <c r="A41" s="6" t="s">
        <v>450</v>
      </c>
      <c r="B41" s="27" t="s">
        <v>451</v>
      </c>
      <c r="C41" s="17">
        <v>1547561.1</v>
      </c>
      <c r="D41" s="36">
        <v>1547561.1</v>
      </c>
      <c r="E41" s="17">
        <v>1585884.6</v>
      </c>
      <c r="F41" s="18">
        <f t="shared" si="0"/>
        <v>1.0247638041561009</v>
      </c>
      <c r="G41" s="18">
        <f t="shared" si="1"/>
        <v>1.0247638041561009</v>
      </c>
    </row>
    <row r="42" spans="1:7" s="1" customFormat="1" ht="66" customHeight="1" x14ac:dyDescent="0.2">
      <c r="A42" s="6" t="s">
        <v>413</v>
      </c>
      <c r="B42" s="27" t="s">
        <v>230</v>
      </c>
      <c r="C42" s="17">
        <f>C43+C44</f>
        <v>25450.6</v>
      </c>
      <c r="D42" s="17">
        <f t="shared" ref="D42:E42" si="7">D43+D44</f>
        <v>25450.6</v>
      </c>
      <c r="E42" s="17">
        <f t="shared" si="7"/>
        <v>32185.599999999999</v>
      </c>
      <c r="F42" s="18">
        <f t="shared" si="0"/>
        <v>1.2646303034113144</v>
      </c>
      <c r="G42" s="18">
        <f t="shared" si="1"/>
        <v>1.2646303034113144</v>
      </c>
    </row>
    <row r="43" spans="1:7" s="1" customFormat="1" ht="91.5" customHeight="1" x14ac:dyDescent="0.2">
      <c r="A43" s="6" t="s">
        <v>416</v>
      </c>
      <c r="B43" s="27" t="s">
        <v>414</v>
      </c>
      <c r="C43" s="17">
        <v>16631.3</v>
      </c>
      <c r="D43" s="36">
        <v>16631.3</v>
      </c>
      <c r="E43" s="17">
        <v>21032.5</v>
      </c>
      <c r="F43" s="18">
        <f t="shared" si="0"/>
        <v>1.2646335523981891</v>
      </c>
      <c r="G43" s="18">
        <f t="shared" si="1"/>
        <v>1.2646335523981891</v>
      </c>
    </row>
    <row r="44" spans="1:7" s="1" customFormat="1" ht="91.5" customHeight="1" x14ac:dyDescent="0.2">
      <c r="A44" s="6" t="s">
        <v>452</v>
      </c>
      <c r="B44" s="27" t="s">
        <v>453</v>
      </c>
      <c r="C44" s="17">
        <v>8819.2999999999993</v>
      </c>
      <c r="D44" s="36">
        <v>8819.2999999999993</v>
      </c>
      <c r="E44" s="17">
        <v>11153.1</v>
      </c>
      <c r="F44" s="18">
        <f t="shared" si="0"/>
        <v>1.2646241765219464</v>
      </c>
      <c r="G44" s="18">
        <f t="shared" si="1"/>
        <v>1.2646241765219464</v>
      </c>
    </row>
    <row r="45" spans="1:7" s="1" customFormat="1" ht="54.75" customHeight="1" x14ac:dyDescent="0.2">
      <c r="A45" s="6" t="s">
        <v>417</v>
      </c>
      <c r="B45" s="27" t="s">
        <v>231</v>
      </c>
      <c r="C45" s="17">
        <f>C46+C47</f>
        <v>5874697.2999999998</v>
      </c>
      <c r="D45" s="17">
        <f t="shared" ref="D45:E45" si="8">D46+D47</f>
        <v>5874697.2999999998</v>
      </c>
      <c r="E45" s="17">
        <f t="shared" si="8"/>
        <v>6084933.2999999998</v>
      </c>
      <c r="F45" s="18">
        <f t="shared" si="0"/>
        <v>1.0357866949161789</v>
      </c>
      <c r="G45" s="18">
        <f t="shared" si="1"/>
        <v>1.0357866949161789</v>
      </c>
    </row>
    <row r="46" spans="1:7" s="1" customFormat="1" ht="81" customHeight="1" x14ac:dyDescent="0.2">
      <c r="A46" s="6" t="s">
        <v>418</v>
      </c>
      <c r="B46" s="27" t="s">
        <v>415</v>
      </c>
      <c r="C46" s="17">
        <v>3838971.1</v>
      </c>
      <c r="D46" s="36">
        <v>3838971.1</v>
      </c>
      <c r="E46" s="17">
        <v>3976355.3</v>
      </c>
      <c r="F46" s="18">
        <f t="shared" si="0"/>
        <v>1.0357867242084733</v>
      </c>
      <c r="G46" s="18">
        <f t="shared" si="1"/>
        <v>1.0357867242084733</v>
      </c>
    </row>
    <row r="47" spans="1:7" s="1" customFormat="1" ht="81" customHeight="1" x14ac:dyDescent="0.2">
      <c r="A47" s="6" t="s">
        <v>454</v>
      </c>
      <c r="B47" s="27" t="s">
        <v>455</v>
      </c>
      <c r="C47" s="17">
        <v>2035726.2</v>
      </c>
      <c r="D47" s="36">
        <v>2035726.2</v>
      </c>
      <c r="E47" s="17">
        <v>2108578</v>
      </c>
      <c r="F47" s="18">
        <f t="shared" si="0"/>
        <v>1.0357866396767896</v>
      </c>
      <c r="G47" s="18">
        <f t="shared" si="1"/>
        <v>1.0357866396767896</v>
      </c>
    </row>
    <row r="48" spans="1:7" s="1" customFormat="1" ht="54" customHeight="1" x14ac:dyDescent="0.2">
      <c r="A48" s="6" t="s">
        <v>419</v>
      </c>
      <c r="B48" s="27" t="s">
        <v>232</v>
      </c>
      <c r="C48" s="17">
        <f>C49+C50</f>
        <v>-639836.6</v>
      </c>
      <c r="D48" s="17">
        <f t="shared" ref="D48:E48" si="9">D49+D50</f>
        <v>-639836.6</v>
      </c>
      <c r="E48" s="17">
        <f t="shared" si="9"/>
        <v>-780418.3</v>
      </c>
      <c r="F48" s="18">
        <f t="shared" si="0"/>
        <v>1.2197150022365086</v>
      </c>
      <c r="G48" s="18">
        <f t="shared" si="1"/>
        <v>1.2197150022365086</v>
      </c>
    </row>
    <row r="49" spans="1:7" s="1" customFormat="1" ht="80.25" customHeight="1" x14ac:dyDescent="0.2">
      <c r="A49" s="6" t="s">
        <v>420</v>
      </c>
      <c r="B49" s="27" t="s">
        <v>421</v>
      </c>
      <c r="C49" s="17">
        <v>-418117.6</v>
      </c>
      <c r="D49" s="36">
        <v>-418117.6</v>
      </c>
      <c r="E49" s="17">
        <v>-509984.3</v>
      </c>
      <c r="F49" s="18">
        <f t="shared" si="0"/>
        <v>1.2197149797090581</v>
      </c>
      <c r="G49" s="18">
        <f t="shared" si="1"/>
        <v>1.2197149797090581</v>
      </c>
    </row>
    <row r="50" spans="1:7" s="1" customFormat="1" ht="80.25" customHeight="1" x14ac:dyDescent="0.2">
      <c r="A50" s="6" t="s">
        <v>456</v>
      </c>
      <c r="B50" s="27" t="s">
        <v>457</v>
      </c>
      <c r="C50" s="17">
        <v>-221719</v>
      </c>
      <c r="D50" s="36">
        <v>-221719</v>
      </c>
      <c r="E50" s="17">
        <v>-270434</v>
      </c>
      <c r="F50" s="18">
        <f t="shared" si="0"/>
        <v>1.2197150447187657</v>
      </c>
      <c r="G50" s="18">
        <f t="shared" si="1"/>
        <v>1.2197150447187657</v>
      </c>
    </row>
    <row r="51" spans="1:7" s="1" customFormat="1" ht="28.5" customHeight="1" x14ac:dyDescent="0.2">
      <c r="A51" s="6" t="s">
        <v>699</v>
      </c>
      <c r="B51" s="27" t="s">
        <v>700</v>
      </c>
      <c r="C51" s="17">
        <v>0</v>
      </c>
      <c r="D51" s="36">
        <v>0</v>
      </c>
      <c r="E51" s="17">
        <v>1064.9000000000001</v>
      </c>
      <c r="F51" s="18">
        <v>0</v>
      </c>
      <c r="G51" s="18">
        <v>0</v>
      </c>
    </row>
    <row r="52" spans="1:7" s="3" customFormat="1" x14ac:dyDescent="0.2">
      <c r="A52" s="4" t="s">
        <v>57</v>
      </c>
      <c r="B52" s="11" t="s">
        <v>58</v>
      </c>
      <c r="C52" s="16">
        <f>C53+C61+C63</f>
        <v>15269501.200000001</v>
      </c>
      <c r="D52" s="16">
        <f t="shared" ref="D52:E52" si="10">D53+D61+D63</f>
        <v>15269501.200000001</v>
      </c>
      <c r="E52" s="16">
        <f t="shared" si="10"/>
        <v>15002236.700000001</v>
      </c>
      <c r="F52" s="41">
        <f t="shared" si="0"/>
        <v>0.98249684148163263</v>
      </c>
      <c r="G52" s="41">
        <f t="shared" si="1"/>
        <v>0.98249684148163263</v>
      </c>
    </row>
    <row r="53" spans="1:7" s="3" customFormat="1" ht="25.5" x14ac:dyDescent="0.2">
      <c r="A53" s="5" t="s">
        <v>59</v>
      </c>
      <c r="B53" s="12" t="s">
        <v>252</v>
      </c>
      <c r="C53" s="16">
        <f>C54+C57+C60</f>
        <v>14999208.800000001</v>
      </c>
      <c r="D53" s="16">
        <f t="shared" ref="D53:E53" si="11">D54+D57+D60</f>
        <v>14999208.800000001</v>
      </c>
      <c r="E53" s="16">
        <f t="shared" si="11"/>
        <v>14735075.800000001</v>
      </c>
      <c r="F53" s="41">
        <f t="shared" si="0"/>
        <v>0.98239020447531877</v>
      </c>
      <c r="G53" s="41">
        <f t="shared" si="1"/>
        <v>0.98239020447531877</v>
      </c>
    </row>
    <row r="54" spans="1:7" s="1" customFormat="1" ht="25.5" x14ac:dyDescent="0.2">
      <c r="A54" s="10" t="s">
        <v>60</v>
      </c>
      <c r="B54" s="13" t="s">
        <v>253</v>
      </c>
      <c r="C54" s="17">
        <f>C55+C56</f>
        <v>10328779.4</v>
      </c>
      <c r="D54" s="17">
        <f>D55+D56</f>
        <v>10328779.4</v>
      </c>
      <c r="E54" s="17">
        <f t="shared" ref="E54" si="12">E55+E56</f>
        <v>10183676.699999999</v>
      </c>
      <c r="F54" s="18">
        <f t="shared" si="0"/>
        <v>0.98595161205592197</v>
      </c>
      <c r="G54" s="18">
        <f t="shared" si="1"/>
        <v>0.98595161205592197</v>
      </c>
    </row>
    <row r="55" spans="1:7" s="1" customFormat="1" ht="25.5" x14ac:dyDescent="0.2">
      <c r="A55" s="6" t="s">
        <v>198</v>
      </c>
      <c r="B55" s="27" t="s">
        <v>253</v>
      </c>
      <c r="C55" s="17">
        <v>10328779.4</v>
      </c>
      <c r="D55" s="36">
        <v>10328779.4</v>
      </c>
      <c r="E55" s="17">
        <v>10183258.6</v>
      </c>
      <c r="F55" s="18">
        <f t="shared" si="0"/>
        <v>0.98591113292631649</v>
      </c>
      <c r="G55" s="18">
        <f t="shared" si="1"/>
        <v>0.98591113292631649</v>
      </c>
    </row>
    <row r="56" spans="1:7" s="1" customFormat="1" ht="38.25" x14ac:dyDescent="0.2">
      <c r="A56" s="6" t="s">
        <v>199</v>
      </c>
      <c r="B56" s="27" t="s">
        <v>42</v>
      </c>
      <c r="C56" s="17">
        <v>0</v>
      </c>
      <c r="D56" s="36">
        <v>0</v>
      </c>
      <c r="E56" s="17">
        <v>418.10000000000014</v>
      </c>
      <c r="F56" s="18">
        <v>0</v>
      </c>
      <c r="G56" s="18">
        <v>0</v>
      </c>
    </row>
    <row r="57" spans="1:7" s="1" customFormat="1" ht="28.5" customHeight="1" x14ac:dyDescent="0.2">
      <c r="A57" s="6" t="s">
        <v>61</v>
      </c>
      <c r="B57" s="13" t="s">
        <v>41</v>
      </c>
      <c r="C57" s="17">
        <f>C58+C59</f>
        <v>4670429.4000000004</v>
      </c>
      <c r="D57" s="17">
        <f>D58+D59</f>
        <v>4670429.4000000004</v>
      </c>
      <c r="E57" s="17">
        <f t="shared" ref="E57" si="13">E58+E59</f>
        <v>4550465.8</v>
      </c>
      <c r="F57" s="18">
        <f t="shared" si="0"/>
        <v>0.97431422472631735</v>
      </c>
      <c r="G57" s="18">
        <f t="shared" si="1"/>
        <v>0.97431422472631735</v>
      </c>
    </row>
    <row r="58" spans="1:7" s="1" customFormat="1" ht="54" customHeight="1" x14ac:dyDescent="0.2">
      <c r="A58" s="6" t="s">
        <v>200</v>
      </c>
      <c r="B58" s="27" t="s">
        <v>288</v>
      </c>
      <c r="C58" s="17">
        <v>4670429.4000000004</v>
      </c>
      <c r="D58" s="36">
        <v>4670429.4000000004</v>
      </c>
      <c r="E58" s="17">
        <v>4549275.7</v>
      </c>
      <c r="F58" s="18">
        <f t="shared" si="0"/>
        <v>0.97405940875586294</v>
      </c>
      <c r="G58" s="18">
        <f t="shared" si="1"/>
        <v>0.97405940875586294</v>
      </c>
    </row>
    <row r="59" spans="1:7" s="1" customFormat="1" ht="41.25" customHeight="1" x14ac:dyDescent="0.2">
      <c r="A59" s="6" t="s">
        <v>201</v>
      </c>
      <c r="B59" s="27" t="s">
        <v>40</v>
      </c>
      <c r="C59" s="17">
        <v>0</v>
      </c>
      <c r="D59" s="36">
        <v>0</v>
      </c>
      <c r="E59" s="17">
        <v>1190.1000000000001</v>
      </c>
      <c r="F59" s="18">
        <v>0</v>
      </c>
      <c r="G59" s="18">
        <v>0</v>
      </c>
    </row>
    <row r="60" spans="1:7" s="1" customFormat="1" ht="28.5" customHeight="1" x14ac:dyDescent="0.2">
      <c r="A60" s="6" t="s">
        <v>202</v>
      </c>
      <c r="B60" s="27" t="s">
        <v>308</v>
      </c>
      <c r="C60" s="17">
        <v>0</v>
      </c>
      <c r="D60" s="36">
        <v>0</v>
      </c>
      <c r="E60" s="17">
        <v>933.30000000000007</v>
      </c>
      <c r="F60" s="18">
        <v>0</v>
      </c>
      <c r="G60" s="18">
        <v>0</v>
      </c>
    </row>
    <row r="61" spans="1:7" s="3" customFormat="1" x14ac:dyDescent="0.2">
      <c r="A61" s="5" t="s">
        <v>62</v>
      </c>
      <c r="B61" s="12" t="s">
        <v>63</v>
      </c>
      <c r="C61" s="16">
        <f>C62</f>
        <v>0</v>
      </c>
      <c r="D61" s="30">
        <f t="shared" ref="D61" si="14">C61</f>
        <v>0</v>
      </c>
      <c r="E61" s="16">
        <f>E62</f>
        <v>-2.2000000000000002</v>
      </c>
      <c r="F61" s="41">
        <v>0</v>
      </c>
      <c r="G61" s="41">
        <v>0</v>
      </c>
    </row>
    <row r="62" spans="1:7" s="1" customFormat="1" ht="25.5" x14ac:dyDescent="0.2">
      <c r="A62" s="6" t="s">
        <v>203</v>
      </c>
      <c r="B62" s="27" t="s">
        <v>39</v>
      </c>
      <c r="C62" s="17">
        <v>0</v>
      </c>
      <c r="D62" s="36">
        <v>0</v>
      </c>
      <c r="E62" s="17">
        <v>-2.2000000000000002</v>
      </c>
      <c r="F62" s="18">
        <v>0</v>
      </c>
      <c r="G62" s="18">
        <v>0</v>
      </c>
    </row>
    <row r="63" spans="1:7" s="1" customFormat="1" x14ac:dyDescent="0.2">
      <c r="A63" s="5" t="s">
        <v>460</v>
      </c>
      <c r="B63" s="2" t="s">
        <v>459</v>
      </c>
      <c r="C63" s="16">
        <f>C64</f>
        <v>270292.40000000002</v>
      </c>
      <c r="D63" s="16">
        <f t="shared" ref="D63:E63" si="15">D64</f>
        <v>270292.40000000002</v>
      </c>
      <c r="E63" s="16">
        <f t="shared" si="15"/>
        <v>267163.09999999998</v>
      </c>
      <c r="F63" s="41">
        <f t="shared" si="0"/>
        <v>0.9884225379625915</v>
      </c>
      <c r="G63" s="41">
        <f t="shared" si="1"/>
        <v>0.9884225379625915</v>
      </c>
    </row>
    <row r="64" spans="1:7" s="1" customFormat="1" x14ac:dyDescent="0.2">
      <c r="A64" s="6" t="s">
        <v>458</v>
      </c>
      <c r="B64" s="27" t="s">
        <v>459</v>
      </c>
      <c r="C64" s="17">
        <v>270292.40000000002</v>
      </c>
      <c r="D64" s="36">
        <v>270292.40000000002</v>
      </c>
      <c r="E64" s="17">
        <v>267163.09999999998</v>
      </c>
      <c r="F64" s="18">
        <f t="shared" si="0"/>
        <v>0.9884225379625915</v>
      </c>
      <c r="G64" s="18">
        <f t="shared" si="1"/>
        <v>0.9884225379625915</v>
      </c>
    </row>
    <row r="65" spans="1:7" s="3" customFormat="1" x14ac:dyDescent="0.2">
      <c r="A65" s="4" t="s">
        <v>64</v>
      </c>
      <c r="B65" s="11" t="s">
        <v>65</v>
      </c>
      <c r="C65" s="16">
        <f t="shared" ref="C65:D65" si="16">C66+C69+C72</f>
        <v>13619862.6</v>
      </c>
      <c r="D65" s="16">
        <f t="shared" si="16"/>
        <v>13619862.6</v>
      </c>
      <c r="E65" s="16">
        <f>E66+E69+E72</f>
        <v>13464952.600000003</v>
      </c>
      <c r="F65" s="41">
        <f t="shared" si="0"/>
        <v>0.9886261701347856</v>
      </c>
      <c r="G65" s="41">
        <f t="shared" si="1"/>
        <v>0.9886261701347856</v>
      </c>
    </row>
    <row r="66" spans="1:7" s="3" customFormat="1" x14ac:dyDescent="0.2">
      <c r="A66" s="5" t="s">
        <v>66</v>
      </c>
      <c r="B66" s="12" t="s">
        <v>67</v>
      </c>
      <c r="C66" s="16">
        <f>C67+C68</f>
        <v>11371000</v>
      </c>
      <c r="D66" s="16">
        <f>D67+D68</f>
        <v>11371000</v>
      </c>
      <c r="E66" s="16">
        <f>E67+E68</f>
        <v>11321310.600000003</v>
      </c>
      <c r="F66" s="41">
        <f t="shared" si="0"/>
        <v>0.99563016445343444</v>
      </c>
      <c r="G66" s="41">
        <f t="shared" si="1"/>
        <v>0.99563016445343444</v>
      </c>
    </row>
    <row r="67" spans="1:7" s="1" customFormat="1" ht="25.5" x14ac:dyDescent="0.2">
      <c r="A67" s="6" t="s">
        <v>204</v>
      </c>
      <c r="B67" s="27" t="s">
        <v>38</v>
      </c>
      <c r="C67" s="17">
        <v>11219320</v>
      </c>
      <c r="D67" s="36">
        <v>11219320</v>
      </c>
      <c r="E67" s="17">
        <v>11188164.800000003</v>
      </c>
      <c r="F67" s="18">
        <f t="shared" si="0"/>
        <v>0.99722307590834403</v>
      </c>
      <c r="G67" s="18">
        <f t="shared" si="1"/>
        <v>0.99722307590834403</v>
      </c>
    </row>
    <row r="68" spans="1:7" s="1" customFormat="1" ht="25.5" x14ac:dyDescent="0.2">
      <c r="A68" s="6" t="s">
        <v>205</v>
      </c>
      <c r="B68" s="27" t="s">
        <v>37</v>
      </c>
      <c r="C68" s="17">
        <v>151680</v>
      </c>
      <c r="D68" s="36">
        <v>151680</v>
      </c>
      <c r="E68" s="17">
        <v>133145.80000000002</v>
      </c>
      <c r="F68" s="18">
        <f t="shared" si="0"/>
        <v>0.87780722573839676</v>
      </c>
      <c r="G68" s="18">
        <f t="shared" si="1"/>
        <v>0.87780722573839676</v>
      </c>
    </row>
    <row r="69" spans="1:7" s="3" customFormat="1" x14ac:dyDescent="0.2">
      <c r="A69" s="5" t="s">
        <v>68</v>
      </c>
      <c r="B69" s="12" t="s">
        <v>69</v>
      </c>
      <c r="C69" s="16">
        <f>C70+C71</f>
        <v>2243775</v>
      </c>
      <c r="D69" s="16">
        <f>D70+D71</f>
        <v>2243775</v>
      </c>
      <c r="E69" s="16">
        <f>E70+E71</f>
        <v>2138365.3000000003</v>
      </c>
      <c r="F69" s="41">
        <f t="shared" ref="F69:F129" si="17">E69/C69</f>
        <v>0.95302126995799508</v>
      </c>
      <c r="G69" s="41">
        <f t="shared" ref="G69:G129" si="18">E69/D69</f>
        <v>0.95302126995799508</v>
      </c>
    </row>
    <row r="70" spans="1:7" s="1" customFormat="1" ht="15.75" customHeight="1" x14ac:dyDescent="0.2">
      <c r="A70" s="6" t="s">
        <v>206</v>
      </c>
      <c r="B70" s="27" t="s">
        <v>36</v>
      </c>
      <c r="C70" s="17">
        <v>397480</v>
      </c>
      <c r="D70" s="36">
        <v>397480</v>
      </c>
      <c r="E70" s="17">
        <v>447216.9</v>
      </c>
      <c r="F70" s="18">
        <f t="shared" si="17"/>
        <v>1.1251305726074268</v>
      </c>
      <c r="G70" s="18">
        <f t="shared" si="18"/>
        <v>1.1251305726074268</v>
      </c>
    </row>
    <row r="71" spans="1:7" s="1" customFormat="1" ht="15.75" customHeight="1" x14ac:dyDescent="0.2">
      <c r="A71" s="6" t="s">
        <v>207</v>
      </c>
      <c r="B71" s="27" t="s">
        <v>35</v>
      </c>
      <c r="C71" s="17">
        <v>1846295</v>
      </c>
      <c r="D71" s="36">
        <v>1846295</v>
      </c>
      <c r="E71" s="17">
        <v>1691148.4000000001</v>
      </c>
      <c r="F71" s="18">
        <f t="shared" si="17"/>
        <v>0.91596868322776159</v>
      </c>
      <c r="G71" s="18">
        <f t="shared" si="18"/>
        <v>0.91596868322776159</v>
      </c>
    </row>
    <row r="72" spans="1:7" s="1" customFormat="1" ht="15.75" customHeight="1" x14ac:dyDescent="0.2">
      <c r="A72" s="5" t="s">
        <v>438</v>
      </c>
      <c r="B72" s="2" t="s">
        <v>34</v>
      </c>
      <c r="C72" s="16">
        <f>C73</f>
        <v>5087.6000000000004</v>
      </c>
      <c r="D72" s="16">
        <f>D73</f>
        <v>5087.6000000000004</v>
      </c>
      <c r="E72" s="16">
        <f>E73</f>
        <v>5276.7</v>
      </c>
      <c r="F72" s="41">
        <f t="shared" si="17"/>
        <v>1.037168802578819</v>
      </c>
      <c r="G72" s="41">
        <f t="shared" si="18"/>
        <v>1.037168802578819</v>
      </c>
    </row>
    <row r="73" spans="1:7" s="3" customFormat="1" x14ac:dyDescent="0.2">
      <c r="A73" s="6" t="s">
        <v>208</v>
      </c>
      <c r="B73" s="27" t="s">
        <v>34</v>
      </c>
      <c r="C73" s="17">
        <v>5087.6000000000004</v>
      </c>
      <c r="D73" s="36">
        <v>5087.6000000000004</v>
      </c>
      <c r="E73" s="17">
        <v>5276.7</v>
      </c>
      <c r="F73" s="18">
        <f t="shared" si="17"/>
        <v>1.037168802578819</v>
      </c>
      <c r="G73" s="18">
        <f t="shared" si="18"/>
        <v>1.037168802578819</v>
      </c>
    </row>
    <row r="74" spans="1:7" s="3" customFormat="1" ht="25.5" x14ac:dyDescent="0.2">
      <c r="A74" s="4" t="s">
        <v>70</v>
      </c>
      <c r="B74" s="11" t="s">
        <v>71</v>
      </c>
      <c r="C74" s="16">
        <f>C75+C79</f>
        <v>1165869</v>
      </c>
      <c r="D74" s="16">
        <f>D75+D79</f>
        <v>1165869</v>
      </c>
      <c r="E74" s="16">
        <f>E75+E79</f>
        <v>1188264</v>
      </c>
      <c r="F74" s="41">
        <f t="shared" si="17"/>
        <v>1.0192088476492642</v>
      </c>
      <c r="G74" s="41">
        <f t="shared" si="18"/>
        <v>1.0192088476492642</v>
      </c>
    </row>
    <row r="75" spans="1:7" s="3" customFormat="1" x14ac:dyDescent="0.2">
      <c r="A75" s="5" t="s">
        <v>72</v>
      </c>
      <c r="B75" s="12" t="s">
        <v>73</v>
      </c>
      <c r="C75" s="16">
        <f>C76+C77+C78</f>
        <v>1159510</v>
      </c>
      <c r="D75" s="16">
        <f>D76+D77+D78</f>
        <v>1159510</v>
      </c>
      <c r="E75" s="16">
        <f>E76+E77+E78</f>
        <v>1181851.8999999999</v>
      </c>
      <c r="F75" s="41">
        <f t="shared" si="17"/>
        <v>1.0192683978577157</v>
      </c>
      <c r="G75" s="41">
        <f t="shared" si="18"/>
        <v>1.0192683978577157</v>
      </c>
    </row>
    <row r="76" spans="1:7" s="1" customFormat="1" ht="15.75" customHeight="1" x14ac:dyDescent="0.2">
      <c r="A76" s="6" t="s">
        <v>209</v>
      </c>
      <c r="B76" s="27" t="s">
        <v>33</v>
      </c>
      <c r="C76" s="17">
        <v>243701.7</v>
      </c>
      <c r="D76" s="36">
        <v>243701.7</v>
      </c>
      <c r="E76" s="17">
        <v>231064.19999999998</v>
      </c>
      <c r="F76" s="18">
        <f t="shared" si="17"/>
        <v>0.94814357060291321</v>
      </c>
      <c r="G76" s="18">
        <f t="shared" si="18"/>
        <v>0.94814357060291321</v>
      </c>
    </row>
    <row r="77" spans="1:7" s="1" customFormat="1" ht="28.5" customHeight="1" x14ac:dyDescent="0.2">
      <c r="A77" s="6" t="s">
        <v>210</v>
      </c>
      <c r="B77" s="27" t="s">
        <v>32</v>
      </c>
      <c r="C77" s="17">
        <v>41682.400000000001</v>
      </c>
      <c r="D77" s="36">
        <v>41682.400000000001</v>
      </c>
      <c r="E77" s="17">
        <v>40420.5</v>
      </c>
      <c r="F77" s="18">
        <f t="shared" si="17"/>
        <v>0.96972583152601577</v>
      </c>
      <c r="G77" s="18">
        <f t="shared" si="18"/>
        <v>0.96972583152601577</v>
      </c>
    </row>
    <row r="78" spans="1:7" s="1" customFormat="1" x14ac:dyDescent="0.2">
      <c r="A78" s="6" t="s">
        <v>211</v>
      </c>
      <c r="B78" s="27" t="s">
        <v>31</v>
      </c>
      <c r="C78" s="17">
        <v>874125.9</v>
      </c>
      <c r="D78" s="36">
        <v>874125.9</v>
      </c>
      <c r="E78" s="17">
        <v>910367.2</v>
      </c>
      <c r="F78" s="18">
        <f t="shared" si="17"/>
        <v>1.0414600459727825</v>
      </c>
      <c r="G78" s="18">
        <f t="shared" si="18"/>
        <v>1.0414600459727825</v>
      </c>
    </row>
    <row r="79" spans="1:7" s="3" customFormat="1" ht="25.5" x14ac:dyDescent="0.2">
      <c r="A79" s="5" t="s">
        <v>74</v>
      </c>
      <c r="B79" s="12" t="s">
        <v>75</v>
      </c>
      <c r="C79" s="16">
        <f>C80+C81+C82</f>
        <v>6359</v>
      </c>
      <c r="D79" s="16">
        <f>D80+D81+D82</f>
        <v>6359</v>
      </c>
      <c r="E79" s="16">
        <f t="shared" ref="E79" si="19">E80+E81+E82</f>
        <v>6412.1</v>
      </c>
      <c r="F79" s="41">
        <f t="shared" si="17"/>
        <v>1.0083503695549616</v>
      </c>
      <c r="G79" s="41">
        <f t="shared" si="18"/>
        <v>1.0083503695549616</v>
      </c>
    </row>
    <row r="80" spans="1:7" s="1" customFormat="1" x14ac:dyDescent="0.2">
      <c r="A80" s="6" t="s">
        <v>212</v>
      </c>
      <c r="B80" s="27" t="s">
        <v>30</v>
      </c>
      <c r="C80" s="17">
        <v>4743.8</v>
      </c>
      <c r="D80" s="36">
        <v>4743.8</v>
      </c>
      <c r="E80" s="17">
        <v>4564.9000000000005</v>
      </c>
      <c r="F80" s="18">
        <f t="shared" si="17"/>
        <v>0.96228761752181802</v>
      </c>
      <c r="G80" s="18">
        <f t="shared" si="18"/>
        <v>0.96228761752181802</v>
      </c>
    </row>
    <row r="81" spans="1:7" s="1" customFormat="1" ht="25.5" x14ac:dyDescent="0.2">
      <c r="A81" s="6" t="s">
        <v>319</v>
      </c>
      <c r="B81" s="27" t="s">
        <v>320</v>
      </c>
      <c r="C81" s="17">
        <v>0</v>
      </c>
      <c r="D81" s="36">
        <v>0</v>
      </c>
      <c r="E81" s="17">
        <v>0.30000000000000004</v>
      </c>
      <c r="F81" s="18">
        <v>0</v>
      </c>
      <c r="G81" s="18">
        <v>0</v>
      </c>
    </row>
    <row r="82" spans="1:7" s="1" customFormat="1" ht="25.5" x14ac:dyDescent="0.2">
      <c r="A82" s="8" t="s">
        <v>213</v>
      </c>
      <c r="B82" s="27" t="s">
        <v>29</v>
      </c>
      <c r="C82" s="17">
        <v>1615.2</v>
      </c>
      <c r="D82" s="36">
        <v>1615.2</v>
      </c>
      <c r="E82" s="17">
        <v>1846.9</v>
      </c>
      <c r="F82" s="18">
        <f t="shared" si="17"/>
        <v>1.1434497275879147</v>
      </c>
      <c r="G82" s="18">
        <f t="shared" si="18"/>
        <v>1.1434497275879147</v>
      </c>
    </row>
    <row r="83" spans="1:7" s="3" customFormat="1" x14ac:dyDescent="0.2">
      <c r="A83" s="4" t="s">
        <v>76</v>
      </c>
      <c r="B83" s="11" t="s">
        <v>77</v>
      </c>
      <c r="C83" s="16">
        <f>C87+C89+C84</f>
        <v>470116.5</v>
      </c>
      <c r="D83" s="16">
        <f>D87+D89+D84</f>
        <v>470116.5</v>
      </c>
      <c r="E83" s="16">
        <f t="shared" ref="E83" si="20">E87+E89+E84</f>
        <v>425142.69999999995</v>
      </c>
      <c r="F83" s="41">
        <f t="shared" si="17"/>
        <v>0.90433477659261041</v>
      </c>
      <c r="G83" s="41">
        <f t="shared" si="18"/>
        <v>0.90433477659261041</v>
      </c>
    </row>
    <row r="84" spans="1:7" s="3" customFormat="1" ht="51" x14ac:dyDescent="0.2">
      <c r="A84" s="4" t="s">
        <v>344</v>
      </c>
      <c r="B84" s="11" t="s">
        <v>342</v>
      </c>
      <c r="C84" s="16">
        <f>C85</f>
        <v>48</v>
      </c>
      <c r="D84" s="16">
        <f t="shared" ref="D84:E85" si="21">D85</f>
        <v>48</v>
      </c>
      <c r="E84" s="16">
        <f t="shared" si="21"/>
        <v>81.7</v>
      </c>
      <c r="F84" s="41">
        <f t="shared" si="17"/>
        <v>1.7020833333333334</v>
      </c>
      <c r="G84" s="41">
        <f t="shared" si="18"/>
        <v>1.7020833333333334</v>
      </c>
    </row>
    <row r="85" spans="1:7" s="3" customFormat="1" ht="38.25" x14ac:dyDescent="0.2">
      <c r="A85" s="10" t="s">
        <v>343</v>
      </c>
      <c r="B85" s="14" t="s">
        <v>422</v>
      </c>
      <c r="C85" s="17">
        <f>C86</f>
        <v>48</v>
      </c>
      <c r="D85" s="17">
        <f t="shared" si="21"/>
        <v>48</v>
      </c>
      <c r="E85" s="17">
        <f t="shared" si="21"/>
        <v>81.7</v>
      </c>
      <c r="F85" s="18">
        <f t="shared" si="17"/>
        <v>1.7020833333333334</v>
      </c>
      <c r="G85" s="18">
        <f t="shared" si="18"/>
        <v>1.7020833333333334</v>
      </c>
    </row>
    <row r="86" spans="1:7" s="3" customFormat="1" ht="38.25" x14ac:dyDescent="0.2">
      <c r="A86" s="10" t="s">
        <v>401</v>
      </c>
      <c r="B86" s="14" t="s">
        <v>422</v>
      </c>
      <c r="C86" s="17">
        <v>48</v>
      </c>
      <c r="D86" s="36">
        <v>48</v>
      </c>
      <c r="E86" s="17">
        <v>81.7</v>
      </c>
      <c r="F86" s="18">
        <f t="shared" si="17"/>
        <v>1.7020833333333334</v>
      </c>
      <c r="G86" s="18">
        <f t="shared" si="18"/>
        <v>1.7020833333333334</v>
      </c>
    </row>
    <row r="87" spans="1:7" s="3" customFormat="1" ht="54" customHeight="1" x14ac:dyDescent="0.2">
      <c r="A87" s="4" t="s">
        <v>262</v>
      </c>
      <c r="B87" s="11" t="s">
        <v>261</v>
      </c>
      <c r="C87" s="16">
        <f>C88</f>
        <v>7697</v>
      </c>
      <c r="D87" s="16">
        <f t="shared" ref="D87:E87" si="22">D88</f>
        <v>7697</v>
      </c>
      <c r="E87" s="16">
        <f t="shared" si="22"/>
        <v>5483.1</v>
      </c>
      <c r="F87" s="41">
        <f t="shared" si="17"/>
        <v>0.71236845524230219</v>
      </c>
      <c r="G87" s="41">
        <f t="shared" si="18"/>
        <v>0.71236845524230219</v>
      </c>
    </row>
    <row r="88" spans="1:7" s="1" customFormat="1" ht="53.25" customHeight="1" x14ac:dyDescent="0.2">
      <c r="A88" s="10" t="s">
        <v>297</v>
      </c>
      <c r="B88" s="14" t="s">
        <v>261</v>
      </c>
      <c r="C88" s="17">
        <v>7697</v>
      </c>
      <c r="D88" s="36">
        <v>7697</v>
      </c>
      <c r="E88" s="17">
        <v>5483.1</v>
      </c>
      <c r="F88" s="18">
        <f t="shared" si="17"/>
        <v>0.71236845524230219</v>
      </c>
      <c r="G88" s="18">
        <f t="shared" si="18"/>
        <v>0.71236845524230219</v>
      </c>
    </row>
    <row r="89" spans="1:7" s="3" customFormat="1" ht="28.5" customHeight="1" x14ac:dyDescent="0.2">
      <c r="A89" s="5" t="s">
        <v>78</v>
      </c>
      <c r="B89" s="11" t="s">
        <v>79</v>
      </c>
      <c r="C89" s="16">
        <f t="shared" ref="C89:D89" si="23">C90+C92+C94+C98+C100+C102+C104+C106+C108+C113+C115+C120+C122+C124+C126+C118+C129</f>
        <v>462371.5</v>
      </c>
      <c r="D89" s="16">
        <f t="shared" si="23"/>
        <v>462371.5</v>
      </c>
      <c r="E89" s="16">
        <f>E90+E92+E94+E98+E100+E102+E104+E106+E108+E113+E115+E120+E122+E124+E126+E118+E129</f>
        <v>419577.89999999997</v>
      </c>
      <c r="F89" s="41">
        <f t="shared" si="17"/>
        <v>0.90744758273379733</v>
      </c>
      <c r="G89" s="41">
        <f t="shared" si="18"/>
        <v>0.90744758273379733</v>
      </c>
    </row>
    <row r="90" spans="1:7" s="3" customFormat="1" ht="66" customHeight="1" x14ac:dyDescent="0.2">
      <c r="A90" s="24" t="s">
        <v>362</v>
      </c>
      <c r="B90" s="25" t="s">
        <v>263</v>
      </c>
      <c r="C90" s="26">
        <f>C91</f>
        <v>1919</v>
      </c>
      <c r="D90" s="26">
        <f t="shared" ref="D90:E90" si="24">D91</f>
        <v>1919</v>
      </c>
      <c r="E90" s="26">
        <f t="shared" si="24"/>
        <v>229.4</v>
      </c>
      <c r="F90" s="18">
        <f t="shared" si="17"/>
        <v>0.11954142782699323</v>
      </c>
      <c r="G90" s="18">
        <f t="shared" si="18"/>
        <v>0.11954142782699323</v>
      </c>
    </row>
    <row r="91" spans="1:7" s="1" customFormat="1" ht="66" customHeight="1" x14ac:dyDescent="0.2">
      <c r="A91" s="6" t="s">
        <v>264</v>
      </c>
      <c r="B91" s="14" t="s">
        <v>263</v>
      </c>
      <c r="C91" s="17">
        <v>1919</v>
      </c>
      <c r="D91" s="36">
        <v>1919</v>
      </c>
      <c r="E91" s="26">
        <v>229.4</v>
      </c>
      <c r="F91" s="18">
        <f t="shared" si="17"/>
        <v>0.11954142782699323</v>
      </c>
      <c r="G91" s="18">
        <f t="shared" si="18"/>
        <v>0.11954142782699323</v>
      </c>
    </row>
    <row r="92" spans="1:7" s="1" customFormat="1" ht="38.25" x14ac:dyDescent="0.2">
      <c r="A92" s="24" t="s">
        <v>363</v>
      </c>
      <c r="B92" s="25" t="s">
        <v>265</v>
      </c>
      <c r="C92" s="26">
        <f>C93</f>
        <v>324085.59999999998</v>
      </c>
      <c r="D92" s="26">
        <f t="shared" ref="D92:E92" si="25">D93</f>
        <v>324085.59999999998</v>
      </c>
      <c r="E92" s="26">
        <f t="shared" si="25"/>
        <v>318839.40000000002</v>
      </c>
      <c r="F92" s="18">
        <f t="shared" si="17"/>
        <v>0.98381230144134779</v>
      </c>
      <c r="G92" s="18">
        <f t="shared" si="18"/>
        <v>0.98381230144134779</v>
      </c>
    </row>
    <row r="93" spans="1:7" s="1" customFormat="1" ht="38.25" x14ac:dyDescent="0.2">
      <c r="A93" s="6" t="s">
        <v>266</v>
      </c>
      <c r="B93" s="14" t="s">
        <v>265</v>
      </c>
      <c r="C93" s="17">
        <v>324085.59999999998</v>
      </c>
      <c r="D93" s="36">
        <v>324085.59999999998</v>
      </c>
      <c r="E93" s="17">
        <v>318839.40000000002</v>
      </c>
      <c r="F93" s="18">
        <f t="shared" si="17"/>
        <v>0.98381230144134779</v>
      </c>
      <c r="G93" s="18">
        <f t="shared" si="18"/>
        <v>0.98381230144134779</v>
      </c>
    </row>
    <row r="94" spans="1:7" s="1" customFormat="1" ht="40.5" customHeight="1" x14ac:dyDescent="0.2">
      <c r="A94" s="24" t="s">
        <v>80</v>
      </c>
      <c r="B94" s="25" t="s">
        <v>81</v>
      </c>
      <c r="C94" s="26">
        <f>C95</f>
        <v>60589</v>
      </c>
      <c r="D94" s="26">
        <f t="shared" ref="D94:E94" si="26">D95</f>
        <v>60589</v>
      </c>
      <c r="E94" s="26">
        <f t="shared" si="26"/>
        <v>38314</v>
      </c>
      <c r="F94" s="18">
        <f t="shared" si="17"/>
        <v>0.63235900906105069</v>
      </c>
      <c r="G94" s="18">
        <f t="shared" si="18"/>
        <v>0.63235900906105069</v>
      </c>
    </row>
    <row r="95" spans="1:7" s="1" customFormat="1" ht="54" customHeight="1" x14ac:dyDescent="0.2">
      <c r="A95" s="6" t="s">
        <v>364</v>
      </c>
      <c r="B95" s="14" t="s">
        <v>28</v>
      </c>
      <c r="C95" s="17">
        <f>C96+C97</f>
        <v>60589</v>
      </c>
      <c r="D95" s="17">
        <f t="shared" ref="D95:E95" si="27">D96+D97</f>
        <v>60589</v>
      </c>
      <c r="E95" s="17">
        <f t="shared" si="27"/>
        <v>38314</v>
      </c>
      <c r="F95" s="18">
        <f t="shared" si="17"/>
        <v>0.63235900906105069</v>
      </c>
      <c r="G95" s="18">
        <f t="shared" si="18"/>
        <v>0.63235900906105069</v>
      </c>
    </row>
    <row r="96" spans="1:7" s="1" customFormat="1" ht="54.75" customHeight="1" x14ac:dyDescent="0.2">
      <c r="A96" s="6" t="s">
        <v>86</v>
      </c>
      <c r="B96" s="27" t="s">
        <v>28</v>
      </c>
      <c r="C96" s="17">
        <v>59389</v>
      </c>
      <c r="D96" s="36">
        <v>59389</v>
      </c>
      <c r="E96" s="17">
        <v>36000</v>
      </c>
      <c r="F96" s="18">
        <f t="shared" si="17"/>
        <v>0.60617286029399386</v>
      </c>
      <c r="G96" s="18">
        <f t="shared" si="18"/>
        <v>0.60617286029399386</v>
      </c>
    </row>
    <row r="97" spans="1:7" s="1" customFormat="1" ht="54" customHeight="1" x14ac:dyDescent="0.2">
      <c r="A97" s="6" t="s">
        <v>87</v>
      </c>
      <c r="B97" s="27" t="s">
        <v>28</v>
      </c>
      <c r="C97" s="17">
        <v>1200</v>
      </c>
      <c r="D97" s="17">
        <v>1200</v>
      </c>
      <c r="E97" s="17">
        <v>2314</v>
      </c>
      <c r="F97" s="18">
        <f t="shared" si="17"/>
        <v>1.9283333333333332</v>
      </c>
      <c r="G97" s="18">
        <f t="shared" si="18"/>
        <v>1.9283333333333332</v>
      </c>
    </row>
    <row r="98" spans="1:7" s="1" customFormat="1" ht="28.5" customHeight="1" x14ac:dyDescent="0.2">
      <c r="A98" s="24" t="s">
        <v>361</v>
      </c>
      <c r="B98" s="25" t="s">
        <v>267</v>
      </c>
      <c r="C98" s="26">
        <f>C99</f>
        <v>6106.4</v>
      </c>
      <c r="D98" s="26">
        <f>D99</f>
        <v>6106.4</v>
      </c>
      <c r="E98" s="26">
        <f t="shared" ref="E98" si="28">E99</f>
        <v>10614.300000000001</v>
      </c>
      <c r="F98" s="18">
        <f t="shared" si="17"/>
        <v>1.7382254683610641</v>
      </c>
      <c r="G98" s="18">
        <f t="shared" si="18"/>
        <v>1.7382254683610641</v>
      </c>
    </row>
    <row r="99" spans="1:7" s="1" customFormat="1" ht="29.25" customHeight="1" x14ac:dyDescent="0.2">
      <c r="A99" s="9" t="s">
        <v>289</v>
      </c>
      <c r="B99" s="27" t="s">
        <v>267</v>
      </c>
      <c r="C99" s="17">
        <v>6106.4</v>
      </c>
      <c r="D99" s="36">
        <v>6106.4</v>
      </c>
      <c r="E99" s="17">
        <v>10614.300000000001</v>
      </c>
      <c r="F99" s="18">
        <f t="shared" si="17"/>
        <v>1.7382254683610641</v>
      </c>
      <c r="G99" s="18">
        <f t="shared" si="18"/>
        <v>1.7382254683610641</v>
      </c>
    </row>
    <row r="100" spans="1:7" s="1" customFormat="1" ht="63.75" x14ac:dyDescent="0.2">
      <c r="A100" s="24" t="s">
        <v>360</v>
      </c>
      <c r="B100" s="25" t="s">
        <v>27</v>
      </c>
      <c r="C100" s="26">
        <f>C101</f>
        <v>424.8</v>
      </c>
      <c r="D100" s="26">
        <f>D101</f>
        <v>424.8</v>
      </c>
      <c r="E100" s="26">
        <f t="shared" ref="E100" si="29">E101</f>
        <v>156</v>
      </c>
      <c r="F100" s="18">
        <f t="shared" si="17"/>
        <v>0.3672316384180791</v>
      </c>
      <c r="G100" s="18">
        <f t="shared" si="18"/>
        <v>0.3672316384180791</v>
      </c>
    </row>
    <row r="101" spans="1:7" s="1" customFormat="1" ht="63.75" x14ac:dyDescent="0.2">
      <c r="A101" s="6" t="s">
        <v>88</v>
      </c>
      <c r="B101" s="27" t="s">
        <v>27</v>
      </c>
      <c r="C101" s="17">
        <v>424.8</v>
      </c>
      <c r="D101" s="36">
        <v>424.8</v>
      </c>
      <c r="E101" s="17">
        <v>156</v>
      </c>
      <c r="F101" s="18">
        <f t="shared" si="17"/>
        <v>0.3672316384180791</v>
      </c>
      <c r="G101" s="18">
        <f t="shared" si="18"/>
        <v>0.3672316384180791</v>
      </c>
    </row>
    <row r="102" spans="1:7" s="1" customFormat="1" ht="29.25" customHeight="1" x14ac:dyDescent="0.2">
      <c r="A102" s="24" t="s">
        <v>368</v>
      </c>
      <c r="B102" s="25" t="s">
        <v>423</v>
      </c>
      <c r="C102" s="26">
        <f>C103</f>
        <v>7</v>
      </c>
      <c r="D102" s="26">
        <f>D103</f>
        <v>7</v>
      </c>
      <c r="E102" s="26">
        <f t="shared" ref="E102" si="30">E103</f>
        <v>4.3</v>
      </c>
      <c r="F102" s="18">
        <f t="shared" si="17"/>
        <v>0.61428571428571421</v>
      </c>
      <c r="G102" s="18">
        <f t="shared" si="18"/>
        <v>0.61428571428571421</v>
      </c>
    </row>
    <row r="103" spans="1:7" s="1" customFormat="1" ht="28.5" customHeight="1" x14ac:dyDescent="0.2">
      <c r="A103" s="6" t="s">
        <v>89</v>
      </c>
      <c r="B103" s="27" t="s">
        <v>423</v>
      </c>
      <c r="C103" s="17">
        <v>7</v>
      </c>
      <c r="D103" s="36">
        <v>7</v>
      </c>
      <c r="E103" s="17">
        <v>4.3</v>
      </c>
      <c r="F103" s="18">
        <f t="shared" si="17"/>
        <v>0.61428571428571421</v>
      </c>
      <c r="G103" s="18">
        <f t="shared" si="18"/>
        <v>0.61428571428571421</v>
      </c>
    </row>
    <row r="104" spans="1:7" s="1" customFormat="1" ht="78.75" customHeight="1" x14ac:dyDescent="0.2">
      <c r="A104" s="24" t="s">
        <v>359</v>
      </c>
      <c r="B104" s="25" t="s">
        <v>424</v>
      </c>
      <c r="C104" s="26">
        <f>C105</f>
        <v>0</v>
      </c>
      <c r="D104" s="26">
        <f>D105</f>
        <v>0</v>
      </c>
      <c r="E104" s="26">
        <f t="shared" ref="E104" si="31">E105</f>
        <v>48.8</v>
      </c>
      <c r="F104" s="18">
        <v>0</v>
      </c>
      <c r="G104" s="18">
        <v>0</v>
      </c>
    </row>
    <row r="105" spans="1:7" s="1" customFormat="1" ht="78.75" customHeight="1" x14ac:dyDescent="0.2">
      <c r="A105" s="6" t="s">
        <v>90</v>
      </c>
      <c r="B105" s="27" t="s">
        <v>424</v>
      </c>
      <c r="C105" s="17">
        <v>0</v>
      </c>
      <c r="D105" s="36">
        <v>0</v>
      </c>
      <c r="E105" s="17">
        <v>48.8</v>
      </c>
      <c r="F105" s="18">
        <v>0</v>
      </c>
      <c r="G105" s="18">
        <v>0</v>
      </c>
    </row>
    <row r="106" spans="1:7" s="1" customFormat="1" ht="92.25" customHeight="1" x14ac:dyDescent="0.2">
      <c r="A106" s="24" t="s">
        <v>358</v>
      </c>
      <c r="B106" s="25" t="s">
        <v>425</v>
      </c>
      <c r="C106" s="26">
        <f>C107</f>
        <v>0</v>
      </c>
      <c r="D106" s="26">
        <f t="shared" ref="D106:E106" si="32">D107</f>
        <v>0</v>
      </c>
      <c r="E106" s="26">
        <f t="shared" si="32"/>
        <v>16</v>
      </c>
      <c r="F106" s="18">
        <v>0</v>
      </c>
      <c r="G106" s="18">
        <v>0</v>
      </c>
    </row>
    <row r="107" spans="1:7" s="1" customFormat="1" ht="93" customHeight="1" x14ac:dyDescent="0.2">
      <c r="A107" s="6" t="s">
        <v>357</v>
      </c>
      <c r="B107" s="27" t="s">
        <v>425</v>
      </c>
      <c r="C107" s="17">
        <v>0</v>
      </c>
      <c r="D107" s="36">
        <v>0</v>
      </c>
      <c r="E107" s="17">
        <v>16</v>
      </c>
      <c r="F107" s="18">
        <v>0</v>
      </c>
      <c r="G107" s="18">
        <v>0</v>
      </c>
    </row>
    <row r="108" spans="1:7" s="1" customFormat="1" ht="54" customHeight="1" x14ac:dyDescent="0.2">
      <c r="A108" s="24" t="s">
        <v>82</v>
      </c>
      <c r="B108" s="25" t="s">
        <v>83</v>
      </c>
      <c r="C108" s="26">
        <f>C109+C111</f>
        <v>59500</v>
      </c>
      <c r="D108" s="26">
        <f t="shared" ref="D108:E108" si="33">D109+D111</f>
        <v>59500</v>
      </c>
      <c r="E108" s="26">
        <f t="shared" si="33"/>
        <v>41396.800000000003</v>
      </c>
      <c r="F108" s="18">
        <f t="shared" si="17"/>
        <v>0.69574453781512613</v>
      </c>
      <c r="G108" s="18">
        <f t="shared" si="18"/>
        <v>0.69574453781512613</v>
      </c>
    </row>
    <row r="109" spans="1:7" s="1" customFormat="1" ht="66.75" customHeight="1" x14ac:dyDescent="0.2">
      <c r="A109" s="6" t="s">
        <v>388</v>
      </c>
      <c r="B109" s="13" t="s">
        <v>310</v>
      </c>
      <c r="C109" s="26">
        <f>C110</f>
        <v>35000</v>
      </c>
      <c r="D109" s="26">
        <f>D110</f>
        <v>35000</v>
      </c>
      <c r="E109" s="26">
        <f t="shared" ref="E109" si="34">E110</f>
        <v>11942.7</v>
      </c>
      <c r="F109" s="18">
        <f t="shared" si="17"/>
        <v>0.34122000000000002</v>
      </c>
      <c r="G109" s="18">
        <f t="shared" si="18"/>
        <v>0.34122000000000002</v>
      </c>
    </row>
    <row r="110" spans="1:7" s="1" customFormat="1" ht="66" customHeight="1" x14ac:dyDescent="0.2">
      <c r="A110" s="6" t="s">
        <v>383</v>
      </c>
      <c r="B110" s="13" t="s">
        <v>310</v>
      </c>
      <c r="C110" s="17">
        <v>35000</v>
      </c>
      <c r="D110" s="36">
        <v>35000</v>
      </c>
      <c r="E110" s="17">
        <v>11942.7</v>
      </c>
      <c r="F110" s="18">
        <f t="shared" si="17"/>
        <v>0.34122000000000002</v>
      </c>
      <c r="G110" s="18">
        <f t="shared" si="18"/>
        <v>0.34122000000000002</v>
      </c>
    </row>
    <row r="111" spans="1:7" s="1" customFormat="1" ht="140.25" x14ac:dyDescent="0.2">
      <c r="A111" s="24" t="s">
        <v>345</v>
      </c>
      <c r="B111" s="25" t="s">
        <v>278</v>
      </c>
      <c r="C111" s="26">
        <f>C112</f>
        <v>24500</v>
      </c>
      <c r="D111" s="26">
        <f t="shared" ref="D111:E111" si="35">D112</f>
        <v>24500</v>
      </c>
      <c r="E111" s="26">
        <f t="shared" si="35"/>
        <v>29454.1</v>
      </c>
      <c r="F111" s="18">
        <f t="shared" si="17"/>
        <v>1.2022081632653061</v>
      </c>
      <c r="G111" s="18">
        <f t="shared" si="18"/>
        <v>1.2022081632653061</v>
      </c>
    </row>
    <row r="112" spans="1:7" s="1" customFormat="1" ht="140.25" x14ac:dyDescent="0.2">
      <c r="A112" s="6" t="s">
        <v>346</v>
      </c>
      <c r="B112" s="27" t="s">
        <v>278</v>
      </c>
      <c r="C112" s="17">
        <v>24500</v>
      </c>
      <c r="D112" s="36">
        <v>24500</v>
      </c>
      <c r="E112" s="17">
        <v>29454.1</v>
      </c>
      <c r="F112" s="18">
        <f t="shared" si="17"/>
        <v>1.2022081632653061</v>
      </c>
      <c r="G112" s="18">
        <f t="shared" si="18"/>
        <v>1.2022081632653061</v>
      </c>
    </row>
    <row r="113" spans="1:7" s="1" customFormat="1" ht="54" customHeight="1" x14ac:dyDescent="0.2">
      <c r="A113" s="24" t="s">
        <v>84</v>
      </c>
      <c r="B113" s="25" t="s">
        <v>85</v>
      </c>
      <c r="C113" s="26">
        <f t="shared" ref="C113:E113" si="36">C114</f>
        <v>4267.2</v>
      </c>
      <c r="D113" s="26">
        <f t="shared" si="36"/>
        <v>4267.2</v>
      </c>
      <c r="E113" s="26">
        <f t="shared" si="36"/>
        <v>3989.1</v>
      </c>
      <c r="F113" s="18">
        <f t="shared" si="17"/>
        <v>0.93482845894263222</v>
      </c>
      <c r="G113" s="18">
        <f t="shared" si="18"/>
        <v>0.93482845894263222</v>
      </c>
    </row>
    <row r="114" spans="1:7" s="1" customFormat="1" ht="76.5" x14ac:dyDescent="0.2">
      <c r="A114" s="6" t="s">
        <v>91</v>
      </c>
      <c r="B114" s="27" t="s">
        <v>219</v>
      </c>
      <c r="C114" s="17">
        <v>4267.2</v>
      </c>
      <c r="D114" s="36">
        <v>4267.2</v>
      </c>
      <c r="E114" s="17">
        <v>3989.1</v>
      </c>
      <c r="F114" s="18">
        <f t="shared" si="17"/>
        <v>0.93482845894263222</v>
      </c>
      <c r="G114" s="18">
        <f t="shared" si="18"/>
        <v>0.93482845894263222</v>
      </c>
    </row>
    <row r="115" spans="1:7" s="1" customFormat="1" ht="41.25" customHeight="1" x14ac:dyDescent="0.2">
      <c r="A115" s="24" t="s">
        <v>92</v>
      </c>
      <c r="B115" s="25" t="s">
        <v>26</v>
      </c>
      <c r="C115" s="26">
        <f>C117+C116</f>
        <v>472.5</v>
      </c>
      <c r="D115" s="26">
        <f t="shared" ref="D115" si="37">D117+D116</f>
        <v>472.5</v>
      </c>
      <c r="E115" s="26">
        <f>E117+E116</f>
        <v>1033</v>
      </c>
      <c r="F115" s="18">
        <f t="shared" si="17"/>
        <v>2.1862433862433863</v>
      </c>
      <c r="G115" s="18">
        <f t="shared" si="18"/>
        <v>2.1862433862433863</v>
      </c>
    </row>
    <row r="116" spans="1:7" s="1" customFormat="1" ht="41.25" customHeight="1" x14ac:dyDescent="0.2">
      <c r="A116" s="6" t="s">
        <v>347</v>
      </c>
      <c r="B116" s="27" t="s">
        <v>26</v>
      </c>
      <c r="C116" s="17">
        <v>472.5</v>
      </c>
      <c r="D116" s="36">
        <v>472.5</v>
      </c>
      <c r="E116" s="17">
        <v>1027.5</v>
      </c>
      <c r="F116" s="18">
        <f t="shared" si="17"/>
        <v>2.1746031746031744</v>
      </c>
      <c r="G116" s="18">
        <f t="shared" si="18"/>
        <v>2.1746031746031744</v>
      </c>
    </row>
    <row r="117" spans="1:7" s="1" customFormat="1" ht="41.25" customHeight="1" x14ac:dyDescent="0.2">
      <c r="A117" s="9" t="s">
        <v>93</v>
      </c>
      <c r="B117" s="27" t="s">
        <v>26</v>
      </c>
      <c r="C117" s="17">
        <v>0</v>
      </c>
      <c r="D117" s="36">
        <v>0</v>
      </c>
      <c r="E117" s="17">
        <v>5.5</v>
      </c>
      <c r="F117" s="18">
        <v>0</v>
      </c>
      <c r="G117" s="18">
        <v>0</v>
      </c>
    </row>
    <row r="118" spans="1:7" s="1" customFormat="1" ht="25.5" x14ac:dyDescent="0.2">
      <c r="A118" s="9" t="s">
        <v>397</v>
      </c>
      <c r="B118" s="27" t="s">
        <v>396</v>
      </c>
      <c r="C118" s="17">
        <f>C119</f>
        <v>0</v>
      </c>
      <c r="D118" s="17">
        <f t="shared" ref="D118:E118" si="38">D119</f>
        <v>0</v>
      </c>
      <c r="E118" s="17">
        <f t="shared" si="38"/>
        <v>8.1</v>
      </c>
      <c r="F118" s="18">
        <v>0</v>
      </c>
      <c r="G118" s="18">
        <v>0</v>
      </c>
    </row>
    <row r="119" spans="1:7" s="1" customFormat="1" ht="25.5" x14ac:dyDescent="0.2">
      <c r="A119" s="9" t="s">
        <v>395</v>
      </c>
      <c r="B119" s="27" t="s">
        <v>396</v>
      </c>
      <c r="C119" s="17">
        <v>0</v>
      </c>
      <c r="D119" s="36">
        <v>0</v>
      </c>
      <c r="E119" s="17">
        <v>8.1</v>
      </c>
      <c r="F119" s="18">
        <v>0</v>
      </c>
      <c r="G119" s="18">
        <v>0</v>
      </c>
    </row>
    <row r="120" spans="1:7" s="1" customFormat="1" ht="25.5" x14ac:dyDescent="0.2">
      <c r="A120" s="24" t="s">
        <v>365</v>
      </c>
      <c r="B120" s="25" t="s">
        <v>233</v>
      </c>
      <c r="C120" s="26">
        <f>C121</f>
        <v>125</v>
      </c>
      <c r="D120" s="26">
        <f t="shared" ref="D120" si="39">D121</f>
        <v>125</v>
      </c>
      <c r="E120" s="26">
        <f t="shared" ref="E120" si="40">E121</f>
        <v>110</v>
      </c>
      <c r="F120" s="18">
        <f t="shared" si="17"/>
        <v>0.88</v>
      </c>
      <c r="G120" s="18">
        <f t="shared" si="18"/>
        <v>0.88</v>
      </c>
    </row>
    <row r="121" spans="1:7" s="1" customFormat="1" ht="25.5" x14ac:dyDescent="0.2">
      <c r="A121" s="6" t="s">
        <v>234</v>
      </c>
      <c r="B121" s="27" t="s">
        <v>233</v>
      </c>
      <c r="C121" s="17">
        <v>125</v>
      </c>
      <c r="D121" s="36">
        <v>125</v>
      </c>
      <c r="E121" s="17">
        <v>110</v>
      </c>
      <c r="F121" s="18">
        <f t="shared" si="17"/>
        <v>0.88</v>
      </c>
      <c r="G121" s="18">
        <f t="shared" si="18"/>
        <v>0.88</v>
      </c>
    </row>
    <row r="122" spans="1:7" s="1" customFormat="1" ht="63.75" x14ac:dyDescent="0.2">
      <c r="A122" s="24" t="s">
        <v>366</v>
      </c>
      <c r="B122" s="25" t="s">
        <v>283</v>
      </c>
      <c r="C122" s="26">
        <f>C123</f>
        <v>2475</v>
      </c>
      <c r="D122" s="26">
        <f t="shared" ref="D122:E122" si="41">D123</f>
        <v>2475</v>
      </c>
      <c r="E122" s="26">
        <f t="shared" si="41"/>
        <v>2217.8000000000002</v>
      </c>
      <c r="F122" s="18">
        <f t="shared" si="17"/>
        <v>0.89608080808080814</v>
      </c>
      <c r="G122" s="18">
        <f t="shared" si="18"/>
        <v>0.89608080808080814</v>
      </c>
    </row>
    <row r="123" spans="1:7" s="1" customFormat="1" ht="63.75" x14ac:dyDescent="0.2">
      <c r="A123" s="6" t="s">
        <v>284</v>
      </c>
      <c r="B123" s="27" t="s">
        <v>283</v>
      </c>
      <c r="C123" s="17">
        <v>2475</v>
      </c>
      <c r="D123" s="36">
        <v>2475</v>
      </c>
      <c r="E123" s="17">
        <v>2217.8000000000002</v>
      </c>
      <c r="F123" s="18">
        <f t="shared" si="17"/>
        <v>0.89608080808080814</v>
      </c>
      <c r="G123" s="18">
        <f t="shared" si="18"/>
        <v>0.89608080808080814</v>
      </c>
    </row>
    <row r="124" spans="1:7" s="1" customFormat="1" ht="63.75" x14ac:dyDescent="0.2">
      <c r="A124" s="24" t="s">
        <v>367</v>
      </c>
      <c r="B124" s="25" t="s">
        <v>285</v>
      </c>
      <c r="C124" s="26">
        <f>C125</f>
        <v>1000</v>
      </c>
      <c r="D124" s="26">
        <f t="shared" ref="D124:E124" si="42">D125</f>
        <v>1000</v>
      </c>
      <c r="E124" s="26">
        <f t="shared" si="42"/>
        <v>1020</v>
      </c>
      <c r="F124" s="18">
        <f t="shared" si="17"/>
        <v>1.02</v>
      </c>
      <c r="G124" s="18">
        <f t="shared" si="18"/>
        <v>1.02</v>
      </c>
    </row>
    <row r="125" spans="1:7" s="1" customFormat="1" ht="63.75" x14ac:dyDescent="0.2">
      <c r="A125" s="6" t="s">
        <v>286</v>
      </c>
      <c r="B125" s="27" t="s">
        <v>285</v>
      </c>
      <c r="C125" s="17">
        <v>1000</v>
      </c>
      <c r="D125" s="36">
        <v>1000</v>
      </c>
      <c r="E125" s="17">
        <v>1020</v>
      </c>
      <c r="F125" s="18">
        <f t="shared" si="17"/>
        <v>1.02</v>
      </c>
      <c r="G125" s="18">
        <f t="shared" si="18"/>
        <v>1.02</v>
      </c>
    </row>
    <row r="126" spans="1:7" s="1" customFormat="1" ht="51" x14ac:dyDescent="0.2">
      <c r="A126" s="24" t="s">
        <v>389</v>
      </c>
      <c r="B126" s="25" t="s">
        <v>268</v>
      </c>
      <c r="C126" s="26">
        <f>C127</f>
        <v>900</v>
      </c>
      <c r="D126" s="26">
        <f t="shared" ref="D126:E126" si="43">D127</f>
        <v>900</v>
      </c>
      <c r="E126" s="26">
        <f t="shared" si="43"/>
        <v>1200</v>
      </c>
      <c r="F126" s="18">
        <f t="shared" si="17"/>
        <v>1.3333333333333333</v>
      </c>
      <c r="G126" s="18">
        <f t="shared" si="18"/>
        <v>1.3333333333333333</v>
      </c>
    </row>
    <row r="127" spans="1:7" s="1" customFormat="1" ht="51" x14ac:dyDescent="0.2">
      <c r="A127" s="6" t="s">
        <v>269</v>
      </c>
      <c r="B127" s="27" t="s">
        <v>268</v>
      </c>
      <c r="C127" s="17">
        <v>900</v>
      </c>
      <c r="D127" s="36">
        <v>900</v>
      </c>
      <c r="E127" s="17">
        <v>1200</v>
      </c>
      <c r="F127" s="18">
        <f t="shared" si="17"/>
        <v>1.3333333333333333</v>
      </c>
      <c r="G127" s="18">
        <f t="shared" si="18"/>
        <v>1.3333333333333333</v>
      </c>
    </row>
    <row r="128" spans="1:7" s="1" customFormat="1" ht="63.75" x14ac:dyDescent="0.2">
      <c r="A128" s="6" t="s">
        <v>767</v>
      </c>
      <c r="B128" s="27" t="s">
        <v>701</v>
      </c>
      <c r="C128" s="17">
        <f>C129</f>
        <v>500</v>
      </c>
      <c r="D128" s="17">
        <f t="shared" ref="D128:E128" si="44">D129</f>
        <v>500</v>
      </c>
      <c r="E128" s="17">
        <f t="shared" si="44"/>
        <v>380.9</v>
      </c>
      <c r="F128" s="18">
        <f t="shared" si="17"/>
        <v>0.76179999999999992</v>
      </c>
      <c r="G128" s="18">
        <f t="shared" si="18"/>
        <v>0.76179999999999992</v>
      </c>
    </row>
    <row r="129" spans="1:7" s="1" customFormat="1" ht="63.75" x14ac:dyDescent="0.2">
      <c r="A129" s="6" t="s">
        <v>702</v>
      </c>
      <c r="B129" s="27" t="s">
        <v>701</v>
      </c>
      <c r="C129" s="17">
        <v>500</v>
      </c>
      <c r="D129" s="36">
        <v>500</v>
      </c>
      <c r="E129" s="17">
        <v>380.9</v>
      </c>
      <c r="F129" s="18">
        <f t="shared" si="17"/>
        <v>0.76179999999999992</v>
      </c>
      <c r="G129" s="18">
        <f t="shared" si="18"/>
        <v>0.76179999999999992</v>
      </c>
    </row>
    <row r="130" spans="1:7" s="3" customFormat="1" ht="27.75" customHeight="1" x14ac:dyDescent="0.2">
      <c r="A130" s="4" t="s">
        <v>94</v>
      </c>
      <c r="B130" s="11" t="s">
        <v>95</v>
      </c>
      <c r="C130" s="16">
        <f>C131+C134+C140+C145+C147</f>
        <v>0</v>
      </c>
      <c r="D130" s="16">
        <f t="shared" ref="D130:E130" si="45">D131+D134+D140+D145+D147</f>
        <v>0</v>
      </c>
      <c r="E130" s="16">
        <f t="shared" si="45"/>
        <v>-40</v>
      </c>
      <c r="F130" s="41">
        <v>0</v>
      </c>
      <c r="G130" s="41">
        <v>0</v>
      </c>
    </row>
    <row r="131" spans="1:7" s="3" customFormat="1" ht="25.5" x14ac:dyDescent="0.2">
      <c r="A131" s="5" t="s">
        <v>96</v>
      </c>
      <c r="B131" s="11" t="s">
        <v>97</v>
      </c>
      <c r="C131" s="16">
        <f>C132+C133</f>
        <v>0</v>
      </c>
      <c r="D131" s="16">
        <f t="shared" ref="D131:E131" si="46">D132+D133</f>
        <v>0</v>
      </c>
      <c r="E131" s="16">
        <f t="shared" si="46"/>
        <v>28.599999999999998</v>
      </c>
      <c r="F131" s="41">
        <v>0</v>
      </c>
      <c r="G131" s="41">
        <v>0</v>
      </c>
    </row>
    <row r="132" spans="1:7" s="1" customFormat="1" ht="25.5" x14ac:dyDescent="0.2">
      <c r="A132" s="6" t="s">
        <v>98</v>
      </c>
      <c r="B132" s="27" t="s">
        <v>25</v>
      </c>
      <c r="C132" s="17">
        <v>0</v>
      </c>
      <c r="D132" s="36">
        <v>0</v>
      </c>
      <c r="E132" s="17">
        <v>2.7</v>
      </c>
      <c r="F132" s="18">
        <v>0</v>
      </c>
      <c r="G132" s="18">
        <v>0</v>
      </c>
    </row>
    <row r="133" spans="1:7" s="1" customFormat="1" ht="38.25" x14ac:dyDescent="0.2">
      <c r="A133" s="6" t="s">
        <v>99</v>
      </c>
      <c r="B133" s="27" t="s">
        <v>24</v>
      </c>
      <c r="C133" s="17">
        <v>0</v>
      </c>
      <c r="D133" s="36">
        <v>0</v>
      </c>
      <c r="E133" s="17">
        <v>25.9</v>
      </c>
      <c r="F133" s="18">
        <v>0</v>
      </c>
      <c r="G133" s="18">
        <v>0</v>
      </c>
    </row>
    <row r="134" spans="1:7" s="3" customFormat="1" x14ac:dyDescent="0.2">
      <c r="A134" s="5" t="s">
        <v>100</v>
      </c>
      <c r="B134" s="11" t="s">
        <v>101</v>
      </c>
      <c r="C134" s="16">
        <f>C135+C137</f>
        <v>0</v>
      </c>
      <c r="D134" s="16">
        <f t="shared" ref="D134:E134" si="47">D135+D137</f>
        <v>0</v>
      </c>
      <c r="E134" s="16">
        <f t="shared" si="47"/>
        <v>0.1</v>
      </c>
      <c r="F134" s="41">
        <v>0</v>
      </c>
      <c r="G134" s="41">
        <v>0</v>
      </c>
    </row>
    <row r="135" spans="1:7" s="3" customFormat="1" x14ac:dyDescent="0.2">
      <c r="A135" s="5" t="s">
        <v>390</v>
      </c>
      <c r="B135" s="11" t="s">
        <v>391</v>
      </c>
      <c r="C135" s="16">
        <f>C136</f>
        <v>0</v>
      </c>
      <c r="D135" s="16">
        <f t="shared" ref="D135:E135" si="48">D136</f>
        <v>0</v>
      </c>
      <c r="E135" s="16">
        <f t="shared" si="48"/>
        <v>0.1</v>
      </c>
      <c r="F135" s="41">
        <v>0</v>
      </c>
      <c r="G135" s="41">
        <v>0</v>
      </c>
    </row>
    <row r="136" spans="1:7" s="1" customFormat="1" x14ac:dyDescent="0.2">
      <c r="A136" s="6" t="s">
        <v>102</v>
      </c>
      <c r="B136" s="27" t="s">
        <v>23</v>
      </c>
      <c r="C136" s="17">
        <v>0</v>
      </c>
      <c r="D136" s="36">
        <v>0</v>
      </c>
      <c r="E136" s="17">
        <v>0.1</v>
      </c>
      <c r="F136" s="18">
        <v>0</v>
      </c>
      <c r="G136" s="18">
        <v>0</v>
      </c>
    </row>
    <row r="137" spans="1:7" s="1" customFormat="1" hidden="1" x14ac:dyDescent="0.2">
      <c r="A137" s="5" t="s">
        <v>221</v>
      </c>
      <c r="B137" s="11" t="s">
        <v>222</v>
      </c>
      <c r="C137" s="16">
        <f>C138+C139</f>
        <v>0</v>
      </c>
      <c r="D137" s="16">
        <f t="shared" ref="D137:E137" si="49">D138+D139</f>
        <v>0</v>
      </c>
      <c r="E137" s="16">
        <f t="shared" si="49"/>
        <v>0</v>
      </c>
      <c r="F137" s="41">
        <v>0</v>
      </c>
      <c r="G137" s="41">
        <v>0</v>
      </c>
    </row>
    <row r="138" spans="1:7" s="1" customFormat="1" ht="63.75" hidden="1" x14ac:dyDescent="0.2">
      <c r="A138" s="10" t="s">
        <v>103</v>
      </c>
      <c r="B138" s="27" t="s">
        <v>22</v>
      </c>
      <c r="C138" s="17"/>
      <c r="D138" s="36"/>
      <c r="E138" s="17"/>
      <c r="F138" s="41">
        <v>0</v>
      </c>
      <c r="G138" s="41">
        <v>0</v>
      </c>
    </row>
    <row r="139" spans="1:7" s="1" customFormat="1" ht="51" hidden="1" x14ac:dyDescent="0.2">
      <c r="A139" s="10" t="s">
        <v>427</v>
      </c>
      <c r="B139" s="27" t="s">
        <v>426</v>
      </c>
      <c r="C139" s="17"/>
      <c r="D139" s="36"/>
      <c r="E139" s="17"/>
      <c r="F139" s="41">
        <v>0</v>
      </c>
      <c r="G139" s="41">
        <v>0</v>
      </c>
    </row>
    <row r="140" spans="1:7" s="3" customFormat="1" x14ac:dyDescent="0.2">
      <c r="A140" s="5" t="s">
        <v>104</v>
      </c>
      <c r="B140" s="12" t="s">
        <v>105</v>
      </c>
      <c r="C140" s="16">
        <f>SUM(C141:C144)</f>
        <v>0</v>
      </c>
      <c r="D140" s="30">
        <f t="shared" ref="D140" si="50">C140</f>
        <v>0</v>
      </c>
      <c r="E140" s="16">
        <f>SUM(E141:E144)</f>
        <v>-142</v>
      </c>
      <c r="F140" s="41">
        <v>0</v>
      </c>
      <c r="G140" s="41">
        <v>0</v>
      </c>
    </row>
    <row r="141" spans="1:7" s="1" customFormat="1" x14ac:dyDescent="0.2">
      <c r="A141" s="6" t="s">
        <v>106</v>
      </c>
      <c r="B141" s="27" t="s">
        <v>21</v>
      </c>
      <c r="C141" s="17">
        <v>0</v>
      </c>
      <c r="D141" s="36">
        <v>0</v>
      </c>
      <c r="E141" s="17">
        <v>95.2</v>
      </c>
      <c r="F141" s="18">
        <v>0</v>
      </c>
      <c r="G141" s="18">
        <v>0</v>
      </c>
    </row>
    <row r="142" spans="1:7" s="1" customFormat="1" ht="25.5" x14ac:dyDescent="0.2">
      <c r="A142" s="6" t="s">
        <v>107</v>
      </c>
      <c r="B142" s="27" t="s">
        <v>20</v>
      </c>
      <c r="C142" s="17">
        <v>0</v>
      </c>
      <c r="D142" s="36">
        <v>0</v>
      </c>
      <c r="E142" s="17">
        <v>20.8</v>
      </c>
      <c r="F142" s="18">
        <v>0</v>
      </c>
      <c r="G142" s="18">
        <v>0</v>
      </c>
    </row>
    <row r="143" spans="1:7" s="1" customFormat="1" x14ac:dyDescent="0.2">
      <c r="A143" s="6" t="s">
        <v>108</v>
      </c>
      <c r="B143" s="27" t="s">
        <v>19</v>
      </c>
      <c r="C143" s="17">
        <v>0</v>
      </c>
      <c r="D143" s="36">
        <v>0</v>
      </c>
      <c r="E143" s="17">
        <v>2</v>
      </c>
      <c r="F143" s="18">
        <v>0</v>
      </c>
      <c r="G143" s="18">
        <v>0</v>
      </c>
    </row>
    <row r="144" spans="1:7" s="1" customFormat="1" x14ac:dyDescent="0.2">
      <c r="A144" s="7" t="s">
        <v>300</v>
      </c>
      <c r="B144" s="27" t="s">
        <v>298</v>
      </c>
      <c r="C144" s="17">
        <v>0</v>
      </c>
      <c r="D144" s="36">
        <v>0</v>
      </c>
      <c r="E144" s="17">
        <v>-260</v>
      </c>
      <c r="F144" s="18">
        <v>0</v>
      </c>
      <c r="G144" s="18">
        <v>0</v>
      </c>
    </row>
    <row r="145" spans="1:7" s="3" customFormat="1" ht="25.5" x14ac:dyDescent="0.2">
      <c r="A145" s="5" t="s">
        <v>109</v>
      </c>
      <c r="B145" s="12" t="s">
        <v>110</v>
      </c>
      <c r="C145" s="16">
        <f>C146</f>
        <v>0</v>
      </c>
      <c r="D145" s="16">
        <f t="shared" ref="D145:E145" si="51">D146</f>
        <v>0</v>
      </c>
      <c r="E145" s="16">
        <f t="shared" si="51"/>
        <v>1.6</v>
      </c>
      <c r="F145" s="41">
        <v>0</v>
      </c>
      <c r="G145" s="41">
        <v>0</v>
      </c>
    </row>
    <row r="146" spans="1:7" s="1" customFormat="1" x14ac:dyDescent="0.2">
      <c r="A146" s="6" t="s">
        <v>111</v>
      </c>
      <c r="B146" s="27" t="s">
        <v>18</v>
      </c>
      <c r="C146" s="17">
        <v>0</v>
      </c>
      <c r="D146" s="36">
        <v>0</v>
      </c>
      <c r="E146" s="17">
        <v>1.6</v>
      </c>
      <c r="F146" s="18">
        <v>0</v>
      </c>
      <c r="G146" s="18">
        <v>0</v>
      </c>
    </row>
    <row r="147" spans="1:7" s="1" customFormat="1" ht="25.5" x14ac:dyDescent="0.2">
      <c r="A147" s="4" t="s">
        <v>112</v>
      </c>
      <c r="B147" s="12" t="s">
        <v>17</v>
      </c>
      <c r="C147" s="16">
        <f t="shared" ref="C147:E147" si="52">SUM(C148:C149)</f>
        <v>0</v>
      </c>
      <c r="D147" s="16">
        <f t="shared" si="52"/>
        <v>0</v>
      </c>
      <c r="E147" s="16">
        <f t="shared" si="52"/>
        <v>71.7</v>
      </c>
      <c r="F147" s="41">
        <v>0</v>
      </c>
      <c r="G147" s="41">
        <v>0</v>
      </c>
    </row>
    <row r="148" spans="1:7" s="1" customFormat="1" ht="25.5" x14ac:dyDescent="0.2">
      <c r="A148" s="8" t="s">
        <v>113</v>
      </c>
      <c r="B148" s="27" t="s">
        <v>17</v>
      </c>
      <c r="C148" s="17">
        <v>0</v>
      </c>
      <c r="D148" s="36">
        <v>0</v>
      </c>
      <c r="E148" s="17">
        <v>71.7</v>
      </c>
      <c r="F148" s="18">
        <v>0</v>
      </c>
      <c r="G148" s="18">
        <v>0</v>
      </c>
    </row>
    <row r="149" spans="1:7" s="1" customFormat="1" ht="38.25" hidden="1" x14ac:dyDescent="0.2">
      <c r="A149" s="8" t="s">
        <v>312</v>
      </c>
      <c r="B149" s="27" t="s">
        <v>311</v>
      </c>
      <c r="C149" s="17"/>
      <c r="D149" s="36"/>
      <c r="E149" s="17"/>
      <c r="F149" s="41" t="e">
        <f t="shared" ref="F149:F194" si="53">E149/C149</f>
        <v>#DIV/0!</v>
      </c>
      <c r="G149" s="41" t="e">
        <f t="shared" ref="G149:G194" si="54">E149/D149</f>
        <v>#DIV/0!</v>
      </c>
    </row>
    <row r="150" spans="1:7" s="3" customFormat="1" ht="38.25" x14ac:dyDescent="0.2">
      <c r="A150" s="4" t="s">
        <v>114</v>
      </c>
      <c r="B150" s="11" t="s">
        <v>115</v>
      </c>
      <c r="C150" s="16">
        <f>C151+C159+C162+C181+C184+C156</f>
        <v>105315.40000000001</v>
      </c>
      <c r="D150" s="16">
        <f t="shared" ref="D150" si="55">D151+D159+D162+D181+D184+D156</f>
        <v>105315.40000000001</v>
      </c>
      <c r="E150" s="16">
        <f>E151+E159+E162+E181+E184+E156</f>
        <v>1194643.8999999999</v>
      </c>
      <c r="F150" s="41">
        <f t="shared" si="53"/>
        <v>11.343487277264291</v>
      </c>
      <c r="G150" s="41">
        <f t="shared" si="54"/>
        <v>11.343487277264291</v>
      </c>
    </row>
    <row r="151" spans="1:7" s="3" customFormat="1" ht="54.75" customHeight="1" x14ac:dyDescent="0.2">
      <c r="A151" s="5" t="s">
        <v>116</v>
      </c>
      <c r="B151" s="12" t="s">
        <v>117</v>
      </c>
      <c r="C151" s="16">
        <f t="shared" ref="C151:E151" si="56">C152</f>
        <v>2260.8000000000002</v>
      </c>
      <c r="D151" s="16">
        <f t="shared" si="56"/>
        <v>2260.8000000000002</v>
      </c>
      <c r="E151" s="16">
        <f t="shared" si="56"/>
        <v>2890.7</v>
      </c>
      <c r="F151" s="41">
        <f t="shared" si="53"/>
        <v>1.2786181882519461</v>
      </c>
      <c r="G151" s="41">
        <f t="shared" si="54"/>
        <v>1.2786181882519461</v>
      </c>
    </row>
    <row r="152" spans="1:7" s="20" customFormat="1" ht="51" x14ac:dyDescent="0.2">
      <c r="A152" s="6" t="s">
        <v>322</v>
      </c>
      <c r="B152" s="27" t="s">
        <v>16</v>
      </c>
      <c r="C152" s="17">
        <f>C153+C155+C154</f>
        <v>2260.8000000000002</v>
      </c>
      <c r="D152" s="17">
        <f t="shared" ref="D152:E152" si="57">D153+D155+D154</f>
        <v>2260.8000000000002</v>
      </c>
      <c r="E152" s="17">
        <f t="shared" si="57"/>
        <v>2890.7</v>
      </c>
      <c r="F152" s="18">
        <f t="shared" si="53"/>
        <v>1.2786181882519461</v>
      </c>
      <c r="G152" s="18">
        <f t="shared" si="54"/>
        <v>1.2786181882519461</v>
      </c>
    </row>
    <row r="153" spans="1:7" s="1" customFormat="1" ht="51" x14ac:dyDescent="0.2">
      <c r="A153" s="6" t="s">
        <v>703</v>
      </c>
      <c r="B153" s="27" t="s">
        <v>16</v>
      </c>
      <c r="C153" s="17">
        <v>986.3</v>
      </c>
      <c r="D153" s="36">
        <v>986.3</v>
      </c>
      <c r="E153" s="17">
        <v>0</v>
      </c>
      <c r="F153" s="18">
        <f t="shared" si="53"/>
        <v>0</v>
      </c>
      <c r="G153" s="18">
        <f t="shared" si="54"/>
        <v>0</v>
      </c>
    </row>
    <row r="154" spans="1:7" s="1" customFormat="1" ht="51" x14ac:dyDescent="0.2">
      <c r="A154" s="6" t="s">
        <v>804</v>
      </c>
      <c r="B154" s="27" t="s">
        <v>16</v>
      </c>
      <c r="C154" s="17">
        <v>474.5</v>
      </c>
      <c r="D154" s="36">
        <v>474.5</v>
      </c>
      <c r="E154" s="17">
        <v>474.5</v>
      </c>
      <c r="F154" s="18">
        <f t="shared" si="53"/>
        <v>1</v>
      </c>
      <c r="G154" s="18">
        <f t="shared" si="54"/>
        <v>1</v>
      </c>
    </row>
    <row r="155" spans="1:7" s="1" customFormat="1" ht="51" x14ac:dyDescent="0.2">
      <c r="A155" s="6" t="s">
        <v>704</v>
      </c>
      <c r="B155" s="27" t="s">
        <v>16</v>
      </c>
      <c r="C155" s="17">
        <v>800</v>
      </c>
      <c r="D155" s="36">
        <v>800</v>
      </c>
      <c r="E155" s="17">
        <v>2416.1999999999998</v>
      </c>
      <c r="F155" s="18">
        <f t="shared" si="53"/>
        <v>3.0202499999999999</v>
      </c>
      <c r="G155" s="18">
        <f t="shared" si="54"/>
        <v>3.0202499999999999</v>
      </c>
    </row>
    <row r="156" spans="1:7" s="1" customFormat="1" x14ac:dyDescent="0.2">
      <c r="A156" s="5" t="s">
        <v>778</v>
      </c>
      <c r="B156" s="2" t="s">
        <v>781</v>
      </c>
      <c r="C156" s="16">
        <f>C157</f>
        <v>0</v>
      </c>
      <c r="D156" s="16">
        <f t="shared" ref="D156:E157" si="58">D157</f>
        <v>0</v>
      </c>
      <c r="E156" s="16">
        <f t="shared" si="58"/>
        <v>971277.2</v>
      </c>
      <c r="F156" s="41">
        <v>0</v>
      </c>
      <c r="G156" s="41">
        <v>0</v>
      </c>
    </row>
    <row r="157" spans="1:7" s="1" customFormat="1" ht="38.25" x14ac:dyDescent="0.2">
      <c r="A157" s="6" t="s">
        <v>779</v>
      </c>
      <c r="B157" s="27" t="s">
        <v>780</v>
      </c>
      <c r="C157" s="17">
        <f>C158</f>
        <v>0</v>
      </c>
      <c r="D157" s="17">
        <f t="shared" si="58"/>
        <v>0</v>
      </c>
      <c r="E157" s="17">
        <f t="shared" si="58"/>
        <v>971277.2</v>
      </c>
      <c r="F157" s="18">
        <v>0</v>
      </c>
      <c r="G157" s="18">
        <v>0</v>
      </c>
    </row>
    <row r="158" spans="1:7" s="1" customFormat="1" ht="38.25" x14ac:dyDescent="0.2">
      <c r="A158" s="6" t="s">
        <v>776</v>
      </c>
      <c r="B158" s="27" t="s">
        <v>777</v>
      </c>
      <c r="C158" s="17">
        <v>0</v>
      </c>
      <c r="D158" s="36">
        <v>0</v>
      </c>
      <c r="E158" s="17">
        <v>971277.2</v>
      </c>
      <c r="F158" s="18">
        <v>0</v>
      </c>
      <c r="G158" s="18">
        <v>0</v>
      </c>
    </row>
    <row r="159" spans="1:7" s="3" customFormat="1" ht="25.5" x14ac:dyDescent="0.2">
      <c r="A159" s="5" t="s">
        <v>118</v>
      </c>
      <c r="B159" s="11" t="s">
        <v>119</v>
      </c>
      <c r="C159" s="16">
        <f t="shared" ref="C159:E160" si="59">C160</f>
        <v>22351.1</v>
      </c>
      <c r="D159" s="16">
        <f t="shared" si="59"/>
        <v>22351.1</v>
      </c>
      <c r="E159" s="16">
        <f t="shared" si="59"/>
        <v>28351.1</v>
      </c>
      <c r="F159" s="41">
        <f t="shared" si="53"/>
        <v>1.2684431638711293</v>
      </c>
      <c r="G159" s="41">
        <f t="shared" si="54"/>
        <v>1.2684431638711293</v>
      </c>
    </row>
    <row r="160" spans="1:7" s="20" customFormat="1" ht="25.5" x14ac:dyDescent="0.2">
      <c r="A160" s="6" t="s">
        <v>321</v>
      </c>
      <c r="B160" s="14" t="s">
        <v>15</v>
      </c>
      <c r="C160" s="17">
        <f t="shared" si="59"/>
        <v>22351.1</v>
      </c>
      <c r="D160" s="17">
        <f t="shared" si="59"/>
        <v>22351.1</v>
      </c>
      <c r="E160" s="17">
        <f t="shared" si="59"/>
        <v>28351.1</v>
      </c>
      <c r="F160" s="18">
        <f t="shared" si="53"/>
        <v>1.2684431638711293</v>
      </c>
      <c r="G160" s="18">
        <f t="shared" si="54"/>
        <v>1.2684431638711293</v>
      </c>
    </row>
    <row r="161" spans="1:7" s="1" customFormat="1" ht="25.5" x14ac:dyDescent="0.2">
      <c r="A161" s="6" t="s">
        <v>120</v>
      </c>
      <c r="B161" s="27" t="s">
        <v>15</v>
      </c>
      <c r="C161" s="17">
        <v>22351.1</v>
      </c>
      <c r="D161" s="36">
        <v>22351.1</v>
      </c>
      <c r="E161" s="17">
        <v>28351.1</v>
      </c>
      <c r="F161" s="18">
        <f t="shared" si="53"/>
        <v>1.2684431638711293</v>
      </c>
      <c r="G161" s="18">
        <f t="shared" si="54"/>
        <v>1.2684431638711293</v>
      </c>
    </row>
    <row r="162" spans="1:7" s="3" customFormat="1" ht="66.75" customHeight="1" x14ac:dyDescent="0.2">
      <c r="A162" s="5" t="s">
        <v>121</v>
      </c>
      <c r="B162" s="12" t="s">
        <v>246</v>
      </c>
      <c r="C162" s="16">
        <f>C163+C166+C176+C174+C179</f>
        <v>79187.500000000015</v>
      </c>
      <c r="D162" s="16">
        <f t="shared" ref="D162" si="60">D163+D166+D176+D174+D179</f>
        <v>79187.500000000015</v>
      </c>
      <c r="E162" s="16">
        <f>E163+E166+E176+E173+E178</f>
        <v>189686.90000000002</v>
      </c>
      <c r="F162" s="41">
        <f t="shared" si="53"/>
        <v>2.3954146803472769</v>
      </c>
      <c r="G162" s="41">
        <f t="shared" si="54"/>
        <v>2.3954146803472769</v>
      </c>
    </row>
    <row r="163" spans="1:7" s="1" customFormat="1" ht="63.75" x14ac:dyDescent="0.2">
      <c r="A163" s="6" t="s">
        <v>122</v>
      </c>
      <c r="B163" s="14" t="s">
        <v>123</v>
      </c>
      <c r="C163" s="17">
        <f>C164+C165</f>
        <v>60311.3</v>
      </c>
      <c r="D163" s="17">
        <f t="shared" ref="D163:E163" si="61">D164+D165</f>
        <v>60311.3</v>
      </c>
      <c r="E163" s="17">
        <f t="shared" si="61"/>
        <v>170161.30000000002</v>
      </c>
      <c r="F163" s="18">
        <f t="shared" si="53"/>
        <v>2.8213833891824587</v>
      </c>
      <c r="G163" s="18">
        <f t="shared" si="54"/>
        <v>2.8213833891824587</v>
      </c>
    </row>
    <row r="164" spans="1:7" s="1" customFormat="1" ht="66" customHeight="1" x14ac:dyDescent="0.2">
      <c r="A164" s="6" t="s">
        <v>126</v>
      </c>
      <c r="B164" s="27" t="s">
        <v>14</v>
      </c>
      <c r="C164" s="17">
        <v>60311.3</v>
      </c>
      <c r="D164" s="36">
        <v>60311.3</v>
      </c>
      <c r="E164" s="17">
        <v>168727.7</v>
      </c>
      <c r="F164" s="18">
        <f t="shared" si="53"/>
        <v>2.7976133825667828</v>
      </c>
      <c r="G164" s="18">
        <f t="shared" si="54"/>
        <v>2.7976133825667828</v>
      </c>
    </row>
    <row r="165" spans="1:7" s="1" customFormat="1" ht="66" customHeight="1" x14ac:dyDescent="0.2">
      <c r="A165" s="6" t="s">
        <v>706</v>
      </c>
      <c r="B165" s="27" t="s">
        <v>705</v>
      </c>
      <c r="C165" s="17">
        <v>0</v>
      </c>
      <c r="D165" s="36">
        <v>0</v>
      </c>
      <c r="E165" s="17">
        <v>1433.6</v>
      </c>
      <c r="F165" s="18">
        <v>0</v>
      </c>
      <c r="G165" s="18">
        <v>0</v>
      </c>
    </row>
    <row r="166" spans="1:7" s="1" customFormat="1" ht="66.75" customHeight="1" x14ac:dyDescent="0.2">
      <c r="A166" s="6" t="s">
        <v>124</v>
      </c>
      <c r="B166" s="14" t="s">
        <v>125</v>
      </c>
      <c r="C166" s="17">
        <f>C167+C169+C170+C172</f>
        <v>18870.600000000002</v>
      </c>
      <c r="D166" s="17">
        <f>D167+D169+D170+D172</f>
        <v>18870.600000000002</v>
      </c>
      <c r="E166" s="17">
        <f>E167+E169+E170+E172+E168+E171</f>
        <v>14127.000000000002</v>
      </c>
      <c r="F166" s="18">
        <f t="shared" si="53"/>
        <v>0.74862484499697945</v>
      </c>
      <c r="G166" s="18">
        <f t="shared" si="54"/>
        <v>0.74862484499697945</v>
      </c>
    </row>
    <row r="167" spans="1:7" s="1" customFormat="1" ht="63.75" x14ac:dyDescent="0.2">
      <c r="A167" s="6" t="s">
        <v>348</v>
      </c>
      <c r="B167" s="14" t="s">
        <v>13</v>
      </c>
      <c r="C167" s="17">
        <v>9084</v>
      </c>
      <c r="D167" s="36">
        <v>9084</v>
      </c>
      <c r="E167" s="17">
        <v>8679.7000000000007</v>
      </c>
      <c r="F167" s="18">
        <f t="shared" si="53"/>
        <v>0.95549317481285789</v>
      </c>
      <c r="G167" s="18">
        <f t="shared" si="54"/>
        <v>0.95549317481285789</v>
      </c>
    </row>
    <row r="168" spans="1:7" s="1" customFormat="1" ht="63.75" x14ac:dyDescent="0.2">
      <c r="A168" s="6" t="s">
        <v>782</v>
      </c>
      <c r="B168" s="14" t="s">
        <v>13</v>
      </c>
      <c r="C168" s="17">
        <v>0</v>
      </c>
      <c r="D168" s="36">
        <v>0</v>
      </c>
      <c r="E168" s="17">
        <v>147</v>
      </c>
      <c r="F168" s="18">
        <v>0</v>
      </c>
      <c r="G168" s="18">
        <v>0</v>
      </c>
    </row>
    <row r="169" spans="1:7" s="1" customFormat="1" ht="63.75" x14ac:dyDescent="0.2">
      <c r="A169" s="6" t="s">
        <v>127</v>
      </c>
      <c r="B169" s="27" t="s">
        <v>13</v>
      </c>
      <c r="C169" s="17">
        <v>9540</v>
      </c>
      <c r="D169" s="36">
        <v>9540</v>
      </c>
      <c r="E169" s="17">
        <v>4863.1000000000004</v>
      </c>
      <c r="F169" s="18">
        <f t="shared" si="53"/>
        <v>0.50975890985324956</v>
      </c>
      <c r="G169" s="18">
        <f t="shared" si="54"/>
        <v>0.50975890985324956</v>
      </c>
    </row>
    <row r="170" spans="1:7" s="1" customFormat="1" ht="63.75" x14ac:dyDescent="0.2">
      <c r="A170" s="6" t="s">
        <v>428</v>
      </c>
      <c r="B170" s="27" t="s">
        <v>13</v>
      </c>
      <c r="C170" s="17">
        <v>9.6999999999999993</v>
      </c>
      <c r="D170" s="36">
        <v>9.6999999999999993</v>
      </c>
      <c r="E170" s="17">
        <v>9.6999999999999993</v>
      </c>
      <c r="F170" s="18">
        <f t="shared" si="53"/>
        <v>1</v>
      </c>
      <c r="G170" s="18">
        <f t="shared" si="54"/>
        <v>1</v>
      </c>
    </row>
    <row r="171" spans="1:7" s="1" customFormat="1" ht="63.75" x14ac:dyDescent="0.2">
      <c r="A171" s="6" t="s">
        <v>783</v>
      </c>
      <c r="B171" s="27" t="s">
        <v>13</v>
      </c>
      <c r="C171" s="17">
        <v>0</v>
      </c>
      <c r="D171" s="36">
        <v>0</v>
      </c>
      <c r="E171" s="17">
        <v>88.6</v>
      </c>
      <c r="F171" s="18">
        <v>0</v>
      </c>
      <c r="G171" s="18">
        <v>0</v>
      </c>
    </row>
    <row r="172" spans="1:7" s="1" customFormat="1" ht="63.75" x14ac:dyDescent="0.2">
      <c r="A172" s="6" t="s">
        <v>707</v>
      </c>
      <c r="B172" s="27" t="s">
        <v>13</v>
      </c>
      <c r="C172" s="17">
        <v>236.9</v>
      </c>
      <c r="D172" s="17">
        <v>236.9</v>
      </c>
      <c r="E172" s="17">
        <v>338.9</v>
      </c>
      <c r="F172" s="18">
        <f t="shared" si="53"/>
        <v>1.4305614183199662</v>
      </c>
      <c r="G172" s="18">
        <f t="shared" si="54"/>
        <v>1.4305614183199662</v>
      </c>
    </row>
    <row r="173" spans="1:7" s="1" customFormat="1" ht="25.5" x14ac:dyDescent="0.2">
      <c r="A173" s="6" t="s">
        <v>768</v>
      </c>
      <c r="B173" s="27" t="s">
        <v>769</v>
      </c>
      <c r="C173" s="17">
        <f>C174</f>
        <v>0</v>
      </c>
      <c r="D173" s="17">
        <f t="shared" ref="D173:E173" si="62">D174</f>
        <v>0</v>
      </c>
      <c r="E173" s="17">
        <f t="shared" si="62"/>
        <v>4865.8999999999996</v>
      </c>
      <c r="F173" s="18">
        <v>0</v>
      </c>
      <c r="G173" s="18">
        <v>0</v>
      </c>
    </row>
    <row r="174" spans="1:7" s="1" customFormat="1" ht="25.5" x14ac:dyDescent="0.2">
      <c r="A174" s="6" t="s">
        <v>710</v>
      </c>
      <c r="B174" s="27" t="s">
        <v>708</v>
      </c>
      <c r="C174" s="17">
        <f>C175</f>
        <v>0</v>
      </c>
      <c r="D174" s="17">
        <f t="shared" ref="D174:E174" si="63">D175</f>
        <v>0</v>
      </c>
      <c r="E174" s="17">
        <f t="shared" si="63"/>
        <v>4865.8999999999996</v>
      </c>
      <c r="F174" s="18">
        <v>0</v>
      </c>
      <c r="G174" s="18">
        <v>0</v>
      </c>
    </row>
    <row r="175" spans="1:7" s="1" customFormat="1" ht="25.5" x14ac:dyDescent="0.2">
      <c r="A175" s="6" t="s">
        <v>709</v>
      </c>
      <c r="B175" s="27" t="s">
        <v>708</v>
      </c>
      <c r="C175" s="17">
        <v>0</v>
      </c>
      <c r="D175" s="36">
        <v>0</v>
      </c>
      <c r="E175" s="17">
        <v>4865.8999999999996</v>
      </c>
      <c r="F175" s="18">
        <v>0</v>
      </c>
      <c r="G175" s="18">
        <v>0</v>
      </c>
    </row>
    <row r="176" spans="1:7" s="1" customFormat="1" ht="93" customHeight="1" x14ac:dyDescent="0.2">
      <c r="A176" s="6" t="s">
        <v>324</v>
      </c>
      <c r="B176" s="27" t="s">
        <v>309</v>
      </c>
      <c r="C176" s="17">
        <f>C177</f>
        <v>5.6</v>
      </c>
      <c r="D176" s="17">
        <f t="shared" ref="D176:E176" si="64">D177</f>
        <v>5.6</v>
      </c>
      <c r="E176" s="17">
        <f t="shared" si="64"/>
        <v>138.69999999999999</v>
      </c>
      <c r="F176" s="18">
        <f t="shared" si="53"/>
        <v>24.767857142857142</v>
      </c>
      <c r="G176" s="18">
        <f t="shared" si="54"/>
        <v>24.767857142857142</v>
      </c>
    </row>
    <row r="177" spans="1:7" s="1" customFormat="1" ht="92.25" customHeight="1" x14ac:dyDescent="0.2">
      <c r="A177" s="7" t="s">
        <v>323</v>
      </c>
      <c r="B177" s="27" t="s">
        <v>309</v>
      </c>
      <c r="C177" s="17">
        <v>5.6</v>
      </c>
      <c r="D177" s="36">
        <v>5.6</v>
      </c>
      <c r="E177" s="17">
        <v>138.69999999999999</v>
      </c>
      <c r="F177" s="18">
        <f t="shared" si="53"/>
        <v>24.767857142857142</v>
      </c>
      <c r="G177" s="18">
        <f t="shared" si="54"/>
        <v>24.767857142857142</v>
      </c>
    </row>
    <row r="178" spans="1:7" s="1" customFormat="1" ht="41.25" customHeight="1" x14ac:dyDescent="0.2">
      <c r="A178" s="7" t="s">
        <v>770</v>
      </c>
      <c r="B178" s="27" t="s">
        <v>771</v>
      </c>
      <c r="C178" s="17">
        <f>C179</f>
        <v>0</v>
      </c>
      <c r="D178" s="17">
        <f t="shared" ref="D178:E178" si="65">D179</f>
        <v>0</v>
      </c>
      <c r="E178" s="17">
        <f t="shared" si="65"/>
        <v>394</v>
      </c>
      <c r="F178" s="18">
        <v>0</v>
      </c>
      <c r="G178" s="18">
        <v>0</v>
      </c>
    </row>
    <row r="179" spans="1:7" s="1" customFormat="1" ht="79.5" customHeight="1" x14ac:dyDescent="0.2">
      <c r="A179" s="7" t="s">
        <v>713</v>
      </c>
      <c r="B179" s="27" t="s">
        <v>711</v>
      </c>
      <c r="C179" s="17">
        <f>C180</f>
        <v>0</v>
      </c>
      <c r="D179" s="17">
        <f t="shared" ref="D179:E179" si="66">D180</f>
        <v>0</v>
      </c>
      <c r="E179" s="17">
        <f t="shared" si="66"/>
        <v>394</v>
      </c>
      <c r="F179" s="18">
        <v>0</v>
      </c>
      <c r="G179" s="18">
        <v>0</v>
      </c>
    </row>
    <row r="180" spans="1:7" s="1" customFormat="1" ht="80.25" customHeight="1" x14ac:dyDescent="0.2">
      <c r="A180" s="7" t="s">
        <v>712</v>
      </c>
      <c r="B180" s="27" t="s">
        <v>711</v>
      </c>
      <c r="C180" s="17">
        <v>0</v>
      </c>
      <c r="D180" s="36">
        <v>0</v>
      </c>
      <c r="E180" s="17">
        <v>394</v>
      </c>
      <c r="F180" s="18">
        <v>0</v>
      </c>
      <c r="G180" s="18">
        <v>0</v>
      </c>
    </row>
    <row r="181" spans="1:7" s="3" customFormat="1" ht="25.5" x14ac:dyDescent="0.2">
      <c r="A181" s="5" t="s">
        <v>128</v>
      </c>
      <c r="B181" s="12" t="s">
        <v>129</v>
      </c>
      <c r="C181" s="16">
        <f t="shared" ref="C181:E182" si="67">C182</f>
        <v>16</v>
      </c>
      <c r="D181" s="16">
        <f t="shared" si="67"/>
        <v>16</v>
      </c>
      <c r="E181" s="16">
        <f t="shared" si="67"/>
        <v>795.8</v>
      </c>
      <c r="F181" s="41">
        <f t="shared" si="53"/>
        <v>49.737499999999997</v>
      </c>
      <c r="G181" s="41">
        <f t="shared" si="54"/>
        <v>49.737499999999997</v>
      </c>
    </row>
    <row r="182" spans="1:7" s="1" customFormat="1" ht="41.25" customHeight="1" x14ac:dyDescent="0.2">
      <c r="A182" s="6" t="s">
        <v>130</v>
      </c>
      <c r="B182" s="14" t="s">
        <v>131</v>
      </c>
      <c r="C182" s="17">
        <f t="shared" si="67"/>
        <v>16</v>
      </c>
      <c r="D182" s="17">
        <f t="shared" si="67"/>
        <v>16</v>
      </c>
      <c r="E182" s="17">
        <f t="shared" si="67"/>
        <v>795.8</v>
      </c>
      <c r="F182" s="18">
        <f t="shared" si="53"/>
        <v>49.737499999999997</v>
      </c>
      <c r="G182" s="18">
        <f t="shared" si="54"/>
        <v>49.737499999999997</v>
      </c>
    </row>
    <row r="183" spans="1:7" s="1" customFormat="1" ht="42" customHeight="1" x14ac:dyDescent="0.2">
      <c r="A183" s="6" t="s">
        <v>132</v>
      </c>
      <c r="B183" s="13" t="s">
        <v>247</v>
      </c>
      <c r="C183" s="17">
        <v>16</v>
      </c>
      <c r="D183" s="36">
        <v>16</v>
      </c>
      <c r="E183" s="17">
        <v>795.8</v>
      </c>
      <c r="F183" s="18">
        <f t="shared" si="53"/>
        <v>49.737499999999997</v>
      </c>
      <c r="G183" s="18">
        <f t="shared" si="54"/>
        <v>49.737499999999997</v>
      </c>
    </row>
    <row r="184" spans="1:7" s="3" customFormat="1" ht="66" customHeight="1" x14ac:dyDescent="0.2">
      <c r="A184" s="5" t="s">
        <v>133</v>
      </c>
      <c r="B184" s="12" t="s">
        <v>134</v>
      </c>
      <c r="C184" s="16">
        <f>C187+C185</f>
        <v>1500</v>
      </c>
      <c r="D184" s="16">
        <f t="shared" ref="D184:E184" si="68">D187+D185</f>
        <v>1500</v>
      </c>
      <c r="E184" s="16">
        <f t="shared" si="68"/>
        <v>1642.2</v>
      </c>
      <c r="F184" s="41">
        <f t="shared" si="53"/>
        <v>1.0948</v>
      </c>
      <c r="G184" s="41">
        <f t="shared" si="54"/>
        <v>1.0948</v>
      </c>
    </row>
    <row r="185" spans="1:7" s="3" customFormat="1" ht="66" customHeight="1" x14ac:dyDescent="0.2">
      <c r="A185" s="10" t="s">
        <v>827</v>
      </c>
      <c r="B185" s="14" t="s">
        <v>826</v>
      </c>
      <c r="C185" s="17">
        <f>C186</f>
        <v>0</v>
      </c>
      <c r="D185" s="17">
        <f t="shared" ref="D185:E185" si="69">D186</f>
        <v>0</v>
      </c>
      <c r="E185" s="17">
        <f t="shared" si="69"/>
        <v>5</v>
      </c>
      <c r="F185" s="18">
        <v>0</v>
      </c>
      <c r="G185" s="18">
        <v>0</v>
      </c>
    </row>
    <row r="186" spans="1:7" s="3" customFormat="1" ht="66" customHeight="1" x14ac:dyDescent="0.2">
      <c r="A186" s="10" t="s">
        <v>824</v>
      </c>
      <c r="B186" s="14" t="s">
        <v>825</v>
      </c>
      <c r="C186" s="17">
        <v>0</v>
      </c>
      <c r="D186" s="17">
        <v>0</v>
      </c>
      <c r="E186" s="17">
        <v>5</v>
      </c>
      <c r="F186" s="18">
        <v>0</v>
      </c>
      <c r="G186" s="18">
        <v>0</v>
      </c>
    </row>
    <row r="187" spans="1:7" s="1" customFormat="1" ht="42" customHeight="1" x14ac:dyDescent="0.2">
      <c r="A187" s="6" t="s">
        <v>430</v>
      </c>
      <c r="B187" s="14" t="s">
        <v>429</v>
      </c>
      <c r="C187" s="17">
        <f>C188</f>
        <v>1500</v>
      </c>
      <c r="D187" s="17">
        <f t="shared" ref="D187:E187" si="70">D188</f>
        <v>1500</v>
      </c>
      <c r="E187" s="17">
        <f t="shared" si="70"/>
        <v>1637.2</v>
      </c>
      <c r="F187" s="18">
        <f t="shared" si="53"/>
        <v>1.0914666666666668</v>
      </c>
      <c r="G187" s="18">
        <f t="shared" si="54"/>
        <v>1.0914666666666668</v>
      </c>
    </row>
    <row r="188" spans="1:7" s="3" customFormat="1" ht="40.5" customHeight="1" x14ac:dyDescent="0.2">
      <c r="A188" s="10" t="s">
        <v>434</v>
      </c>
      <c r="B188" s="14" t="s">
        <v>398</v>
      </c>
      <c r="C188" s="17">
        <v>1500</v>
      </c>
      <c r="D188" s="36">
        <v>1500</v>
      </c>
      <c r="E188" s="17">
        <v>1637.2</v>
      </c>
      <c r="F188" s="18">
        <f t="shared" si="53"/>
        <v>1.0914666666666668</v>
      </c>
      <c r="G188" s="18">
        <f t="shared" si="54"/>
        <v>1.0914666666666668</v>
      </c>
    </row>
    <row r="189" spans="1:7" s="3" customFormat="1" x14ac:dyDescent="0.2">
      <c r="A189" s="5" t="s">
        <v>135</v>
      </c>
      <c r="B189" s="12" t="s">
        <v>136</v>
      </c>
      <c r="C189" s="16">
        <f>C190+C200+C209</f>
        <v>119037.2</v>
      </c>
      <c r="D189" s="16">
        <f>D190+D200+D209</f>
        <v>119037.2</v>
      </c>
      <c r="E189" s="16">
        <f>E190+E200+E209</f>
        <v>184447.2</v>
      </c>
      <c r="F189" s="41">
        <f t="shared" si="53"/>
        <v>1.5494920915478525</v>
      </c>
      <c r="G189" s="41">
        <f t="shared" si="54"/>
        <v>1.5494920915478525</v>
      </c>
    </row>
    <row r="190" spans="1:7" s="1" customFormat="1" ht="14.25" customHeight="1" x14ac:dyDescent="0.2">
      <c r="A190" s="46" t="s">
        <v>137</v>
      </c>
      <c r="B190" s="2" t="s">
        <v>138</v>
      </c>
      <c r="C190" s="16">
        <f>C191+C195+C198+C193</f>
        <v>7788.2</v>
      </c>
      <c r="D190" s="16">
        <f>D191+D195+D198+D193</f>
        <v>7788.2</v>
      </c>
      <c r="E190" s="16">
        <f>E191+E195+E198+E193</f>
        <v>42296.1</v>
      </c>
      <c r="F190" s="41">
        <f t="shared" si="53"/>
        <v>5.4307927377314398</v>
      </c>
      <c r="G190" s="41">
        <f t="shared" si="54"/>
        <v>5.4307927377314398</v>
      </c>
    </row>
    <row r="191" spans="1:7" s="1" customFormat="1" ht="25.5" x14ac:dyDescent="0.2">
      <c r="A191" s="9" t="s">
        <v>325</v>
      </c>
      <c r="B191" s="27" t="s">
        <v>12</v>
      </c>
      <c r="C191" s="17">
        <f>C192</f>
        <v>3740.7</v>
      </c>
      <c r="D191" s="17">
        <f>D192</f>
        <v>3740.7</v>
      </c>
      <c r="E191" s="17">
        <f>E192</f>
        <v>7666</v>
      </c>
      <c r="F191" s="18">
        <f t="shared" si="53"/>
        <v>2.0493490523164115</v>
      </c>
      <c r="G191" s="18">
        <f t="shared" si="54"/>
        <v>2.0493490523164115</v>
      </c>
    </row>
    <row r="192" spans="1:7" s="1" customFormat="1" ht="25.5" x14ac:dyDescent="0.2">
      <c r="A192" s="9" t="s">
        <v>139</v>
      </c>
      <c r="B192" s="27" t="s">
        <v>12</v>
      </c>
      <c r="C192" s="17">
        <v>3740.7</v>
      </c>
      <c r="D192" s="36">
        <v>3740.7</v>
      </c>
      <c r="E192" s="17">
        <v>7666</v>
      </c>
      <c r="F192" s="18">
        <f t="shared" si="53"/>
        <v>2.0493490523164115</v>
      </c>
      <c r="G192" s="18">
        <f t="shared" si="54"/>
        <v>2.0493490523164115</v>
      </c>
    </row>
    <row r="193" spans="1:7" s="1" customFormat="1" x14ac:dyDescent="0.2">
      <c r="A193" s="6" t="s">
        <v>326</v>
      </c>
      <c r="B193" s="27" t="s">
        <v>11</v>
      </c>
      <c r="C193" s="17">
        <f t="shared" ref="C193:E193" si="71">C194</f>
        <v>4047.5</v>
      </c>
      <c r="D193" s="17">
        <f t="shared" si="71"/>
        <v>4047.5</v>
      </c>
      <c r="E193" s="17">
        <f t="shared" si="71"/>
        <v>9416.9</v>
      </c>
      <c r="F193" s="18">
        <f t="shared" si="53"/>
        <v>2.3265966646077825</v>
      </c>
      <c r="G193" s="18">
        <f t="shared" si="54"/>
        <v>2.3265966646077825</v>
      </c>
    </row>
    <row r="194" spans="1:7" s="1" customFormat="1" x14ac:dyDescent="0.2">
      <c r="A194" s="6" t="s">
        <v>140</v>
      </c>
      <c r="B194" s="27" t="s">
        <v>11</v>
      </c>
      <c r="C194" s="17">
        <v>4047.5</v>
      </c>
      <c r="D194" s="36">
        <v>4047.5</v>
      </c>
      <c r="E194" s="17">
        <v>9416.9</v>
      </c>
      <c r="F194" s="18">
        <f t="shared" si="53"/>
        <v>2.3265966646077825</v>
      </c>
      <c r="G194" s="18">
        <f t="shared" si="54"/>
        <v>2.3265966646077825</v>
      </c>
    </row>
    <row r="195" spans="1:7" s="1" customFormat="1" x14ac:dyDescent="0.2">
      <c r="A195" s="6" t="s">
        <v>327</v>
      </c>
      <c r="B195" s="27" t="s">
        <v>10</v>
      </c>
      <c r="C195" s="17">
        <f>C196+C197</f>
        <v>0</v>
      </c>
      <c r="D195" s="17">
        <f>D196+D197</f>
        <v>0</v>
      </c>
      <c r="E195" s="17">
        <f t="shared" ref="E195" si="72">E196+E197</f>
        <v>25199.1</v>
      </c>
      <c r="F195" s="18">
        <v>0</v>
      </c>
      <c r="G195" s="18">
        <v>0</v>
      </c>
    </row>
    <row r="196" spans="1:7" s="1" customFormat="1" x14ac:dyDescent="0.2">
      <c r="A196" s="9" t="s">
        <v>349</v>
      </c>
      <c r="B196" s="27" t="s">
        <v>350</v>
      </c>
      <c r="C196" s="17">
        <v>0</v>
      </c>
      <c r="D196" s="36">
        <v>0</v>
      </c>
      <c r="E196" s="17">
        <v>14869</v>
      </c>
      <c r="F196" s="18">
        <v>0</v>
      </c>
      <c r="G196" s="18">
        <v>0</v>
      </c>
    </row>
    <row r="197" spans="1:7" s="1" customFormat="1" x14ac:dyDescent="0.2">
      <c r="A197" s="9" t="s">
        <v>370</v>
      </c>
      <c r="B197" s="27" t="s">
        <v>369</v>
      </c>
      <c r="C197" s="17">
        <v>0</v>
      </c>
      <c r="D197" s="36">
        <v>0</v>
      </c>
      <c r="E197" s="17">
        <v>10330.1</v>
      </c>
      <c r="F197" s="18">
        <v>0</v>
      </c>
      <c r="G197" s="18">
        <v>0</v>
      </c>
    </row>
    <row r="198" spans="1:7" s="1" customFormat="1" ht="38.25" x14ac:dyDescent="0.2">
      <c r="A198" s="9" t="s">
        <v>328</v>
      </c>
      <c r="B198" s="27" t="s">
        <v>235</v>
      </c>
      <c r="C198" s="17">
        <f t="shared" ref="C198:E198" si="73">C199</f>
        <v>0</v>
      </c>
      <c r="D198" s="17">
        <f t="shared" si="73"/>
        <v>0</v>
      </c>
      <c r="E198" s="17">
        <f t="shared" si="73"/>
        <v>14.1</v>
      </c>
      <c r="F198" s="18">
        <v>0</v>
      </c>
      <c r="G198" s="18">
        <v>0</v>
      </c>
    </row>
    <row r="199" spans="1:7" s="3" customFormat="1" ht="38.25" x14ac:dyDescent="0.2">
      <c r="A199" s="10" t="s">
        <v>236</v>
      </c>
      <c r="B199" s="13" t="s">
        <v>235</v>
      </c>
      <c r="C199" s="17">
        <v>0</v>
      </c>
      <c r="D199" s="36">
        <v>0</v>
      </c>
      <c r="E199" s="17">
        <v>14.1</v>
      </c>
      <c r="F199" s="18">
        <v>0</v>
      </c>
      <c r="G199" s="18">
        <v>0</v>
      </c>
    </row>
    <row r="200" spans="1:7" s="20" customFormat="1" x14ac:dyDescent="0.2">
      <c r="A200" s="5" t="s">
        <v>141</v>
      </c>
      <c r="B200" s="11" t="s">
        <v>142</v>
      </c>
      <c r="C200" s="16">
        <f>C201+C203+C205+C207</f>
        <v>5249</v>
      </c>
      <c r="D200" s="16">
        <f t="shared" ref="D200:E200" si="74">D201+D203+D205+D207</f>
        <v>5249</v>
      </c>
      <c r="E200" s="16">
        <f t="shared" si="74"/>
        <v>6143.2999999999993</v>
      </c>
      <c r="F200" s="41">
        <f t="shared" ref="F200:F258" si="75">E200/C200</f>
        <v>1.1703753095827776</v>
      </c>
      <c r="G200" s="41">
        <f t="shared" ref="G200:G258" si="76">E200/D200</f>
        <v>1.1703753095827776</v>
      </c>
    </row>
    <row r="201" spans="1:7" s="1" customFormat="1" ht="40.5" customHeight="1" x14ac:dyDescent="0.2">
      <c r="A201" s="6" t="s">
        <v>143</v>
      </c>
      <c r="B201" s="27" t="s">
        <v>237</v>
      </c>
      <c r="C201" s="17">
        <f>C202</f>
        <v>3000</v>
      </c>
      <c r="D201" s="17">
        <f t="shared" ref="D201:E201" si="77">D202</f>
        <v>3000</v>
      </c>
      <c r="E201" s="17">
        <f t="shared" si="77"/>
        <v>3147.5</v>
      </c>
      <c r="F201" s="18">
        <f t="shared" si="75"/>
        <v>1.0491666666666666</v>
      </c>
      <c r="G201" s="18">
        <f t="shared" si="76"/>
        <v>1.0491666666666666</v>
      </c>
    </row>
    <row r="202" spans="1:7" s="1" customFormat="1" ht="51" x14ac:dyDescent="0.2">
      <c r="A202" s="6" t="s">
        <v>371</v>
      </c>
      <c r="B202" s="27" t="s">
        <v>238</v>
      </c>
      <c r="C202" s="17">
        <v>3000</v>
      </c>
      <c r="D202" s="36">
        <v>3000</v>
      </c>
      <c r="E202" s="17">
        <v>3147.5</v>
      </c>
      <c r="F202" s="18">
        <f t="shared" si="75"/>
        <v>1.0491666666666666</v>
      </c>
      <c r="G202" s="18">
        <f t="shared" si="76"/>
        <v>1.0491666666666666</v>
      </c>
    </row>
    <row r="203" spans="1:7" s="20" customFormat="1" ht="25.5" x14ac:dyDescent="0.2">
      <c r="A203" s="6" t="s">
        <v>329</v>
      </c>
      <c r="B203" s="27" t="s">
        <v>239</v>
      </c>
      <c r="C203" s="17">
        <f t="shared" ref="C203:E203" si="78">C204</f>
        <v>1849</v>
      </c>
      <c r="D203" s="17">
        <f t="shared" si="78"/>
        <v>1849</v>
      </c>
      <c r="E203" s="17">
        <f t="shared" si="78"/>
        <v>2330.7999999999997</v>
      </c>
      <c r="F203" s="18">
        <f t="shared" si="75"/>
        <v>1.2605732828555976</v>
      </c>
      <c r="G203" s="18">
        <f t="shared" si="76"/>
        <v>1.2605732828555976</v>
      </c>
    </row>
    <row r="204" spans="1:7" s="1" customFormat="1" ht="25.5" x14ac:dyDescent="0.2">
      <c r="A204" s="6" t="s">
        <v>144</v>
      </c>
      <c r="B204" s="27" t="s">
        <v>239</v>
      </c>
      <c r="C204" s="17">
        <v>1849</v>
      </c>
      <c r="D204" s="36">
        <v>1849</v>
      </c>
      <c r="E204" s="17">
        <v>2330.7999999999997</v>
      </c>
      <c r="F204" s="18">
        <f t="shared" si="75"/>
        <v>1.2605732828555976</v>
      </c>
      <c r="G204" s="18">
        <f t="shared" si="76"/>
        <v>1.2605732828555976</v>
      </c>
    </row>
    <row r="205" spans="1:7" s="1" customFormat="1" ht="38.25" x14ac:dyDescent="0.2">
      <c r="A205" s="6" t="s">
        <v>145</v>
      </c>
      <c r="B205" s="27" t="s">
        <v>146</v>
      </c>
      <c r="C205" s="17">
        <f>C206</f>
        <v>200</v>
      </c>
      <c r="D205" s="17">
        <f t="shared" ref="D205:E205" si="79">D206</f>
        <v>200</v>
      </c>
      <c r="E205" s="17">
        <f t="shared" si="79"/>
        <v>365</v>
      </c>
      <c r="F205" s="18">
        <f t="shared" si="75"/>
        <v>1.825</v>
      </c>
      <c r="G205" s="18">
        <f t="shared" si="76"/>
        <v>1.825</v>
      </c>
    </row>
    <row r="206" spans="1:7" s="1" customFormat="1" ht="51" x14ac:dyDescent="0.2">
      <c r="A206" s="6" t="s">
        <v>372</v>
      </c>
      <c r="B206" s="14" t="s">
        <v>9</v>
      </c>
      <c r="C206" s="17">
        <v>200</v>
      </c>
      <c r="D206" s="36">
        <v>200</v>
      </c>
      <c r="E206" s="17">
        <v>365</v>
      </c>
      <c r="F206" s="18">
        <f t="shared" si="75"/>
        <v>1.825</v>
      </c>
      <c r="G206" s="18">
        <f t="shared" si="76"/>
        <v>1.825</v>
      </c>
    </row>
    <row r="207" spans="1:7" s="1" customFormat="1" ht="25.5" x14ac:dyDescent="0.2">
      <c r="A207" s="6" t="s">
        <v>147</v>
      </c>
      <c r="B207" s="27" t="s">
        <v>240</v>
      </c>
      <c r="C207" s="17">
        <f t="shared" ref="C207:E207" si="80">C208</f>
        <v>200</v>
      </c>
      <c r="D207" s="17">
        <f t="shared" si="80"/>
        <v>200</v>
      </c>
      <c r="E207" s="17">
        <f t="shared" si="80"/>
        <v>300</v>
      </c>
      <c r="F207" s="18">
        <f t="shared" si="75"/>
        <v>1.5</v>
      </c>
      <c r="G207" s="18">
        <f t="shared" si="76"/>
        <v>1.5</v>
      </c>
    </row>
    <row r="208" spans="1:7" s="20" customFormat="1" ht="25.5" x14ac:dyDescent="0.2">
      <c r="A208" s="6" t="s">
        <v>373</v>
      </c>
      <c r="B208" s="13" t="s">
        <v>241</v>
      </c>
      <c r="C208" s="17">
        <v>200</v>
      </c>
      <c r="D208" s="36">
        <v>200</v>
      </c>
      <c r="E208" s="17">
        <v>300</v>
      </c>
      <c r="F208" s="18">
        <f t="shared" si="75"/>
        <v>1.5</v>
      </c>
      <c r="G208" s="18">
        <f t="shared" si="76"/>
        <v>1.5</v>
      </c>
    </row>
    <row r="209" spans="1:7" s="3" customFormat="1" x14ac:dyDescent="0.2">
      <c r="A209" s="5" t="s">
        <v>148</v>
      </c>
      <c r="B209" s="11" t="s">
        <v>149</v>
      </c>
      <c r="C209" s="16">
        <f>C210</f>
        <v>106000</v>
      </c>
      <c r="D209" s="16">
        <f>D210</f>
        <v>106000</v>
      </c>
      <c r="E209" s="16">
        <f t="shared" ref="E209" si="81">E210</f>
        <v>136007.80000000002</v>
      </c>
      <c r="F209" s="41">
        <f t="shared" si="75"/>
        <v>1.2830924528301888</v>
      </c>
      <c r="G209" s="41">
        <f t="shared" si="76"/>
        <v>1.2830924528301888</v>
      </c>
    </row>
    <row r="210" spans="1:7" s="1" customFormat="1" x14ac:dyDescent="0.2">
      <c r="A210" s="8" t="s">
        <v>151</v>
      </c>
      <c r="B210" s="27" t="s">
        <v>150</v>
      </c>
      <c r="C210" s="17">
        <f>SUM(C211,C212,C213)</f>
        <v>106000</v>
      </c>
      <c r="D210" s="17">
        <f>SUM(D211,D212,D213)</f>
        <v>106000</v>
      </c>
      <c r="E210" s="17">
        <f>SUM(E211,E212,E213)</f>
        <v>136007.80000000002</v>
      </c>
      <c r="F210" s="18">
        <f t="shared" si="75"/>
        <v>1.2830924528301888</v>
      </c>
      <c r="G210" s="18">
        <f t="shared" si="76"/>
        <v>1.2830924528301888</v>
      </c>
    </row>
    <row r="211" spans="1:7" s="1" customFormat="1" ht="38.25" x14ac:dyDescent="0.2">
      <c r="A211" s="8" t="s">
        <v>152</v>
      </c>
      <c r="B211" s="27" t="s">
        <v>8</v>
      </c>
      <c r="C211" s="17">
        <v>29000</v>
      </c>
      <c r="D211" s="36">
        <v>29000</v>
      </c>
      <c r="E211" s="17">
        <v>50637.599999999999</v>
      </c>
      <c r="F211" s="18">
        <f t="shared" si="75"/>
        <v>1.7461241379310344</v>
      </c>
      <c r="G211" s="18">
        <f t="shared" si="76"/>
        <v>1.7461241379310344</v>
      </c>
    </row>
    <row r="212" spans="1:7" s="1" customFormat="1" ht="25.5" x14ac:dyDescent="0.2">
      <c r="A212" s="8" t="s">
        <v>153</v>
      </c>
      <c r="B212" s="27" t="s">
        <v>7</v>
      </c>
      <c r="C212" s="17">
        <v>60000</v>
      </c>
      <c r="D212" s="36">
        <v>60000</v>
      </c>
      <c r="E212" s="17">
        <v>70698.5</v>
      </c>
      <c r="F212" s="18">
        <f t="shared" si="75"/>
        <v>1.1783083333333333</v>
      </c>
      <c r="G212" s="18">
        <f t="shared" si="76"/>
        <v>1.1783083333333333</v>
      </c>
    </row>
    <row r="213" spans="1:7" s="3" customFormat="1" ht="38.25" x14ac:dyDescent="0.2">
      <c r="A213" s="10" t="s">
        <v>154</v>
      </c>
      <c r="B213" s="14" t="s">
        <v>6</v>
      </c>
      <c r="C213" s="17">
        <v>17000</v>
      </c>
      <c r="D213" s="36">
        <v>17000</v>
      </c>
      <c r="E213" s="17">
        <v>14671.7</v>
      </c>
      <c r="F213" s="18">
        <f t="shared" si="75"/>
        <v>0.86304117647058831</v>
      </c>
      <c r="G213" s="18">
        <f t="shared" si="76"/>
        <v>0.86304117647058831</v>
      </c>
    </row>
    <row r="214" spans="1:7" s="3" customFormat="1" ht="25.5" x14ac:dyDescent="0.2">
      <c r="A214" s="5" t="s">
        <v>155</v>
      </c>
      <c r="B214" s="12" t="s">
        <v>431</v>
      </c>
      <c r="C214" s="16">
        <f>C215+C239</f>
        <v>255926.3</v>
      </c>
      <c r="D214" s="16">
        <f t="shared" ref="D214:E214" si="82">D215+D239</f>
        <v>255926.3</v>
      </c>
      <c r="E214" s="16">
        <f t="shared" si="82"/>
        <v>408287.70000000007</v>
      </c>
      <c r="F214" s="41">
        <f t="shared" si="75"/>
        <v>1.5953331095709979</v>
      </c>
      <c r="G214" s="41">
        <f t="shared" si="76"/>
        <v>1.5953331095709979</v>
      </c>
    </row>
    <row r="215" spans="1:7" s="20" customFormat="1" x14ac:dyDescent="0.2">
      <c r="A215" s="5" t="s">
        <v>156</v>
      </c>
      <c r="B215" s="11" t="s">
        <v>157</v>
      </c>
      <c r="C215" s="16">
        <f>C218+C216+C222+C224+C226+C228+C220</f>
        <v>87923.9</v>
      </c>
      <c r="D215" s="16">
        <f t="shared" ref="D215:E215" si="83">D218+D216+D222+D224+D226+D228+D220</f>
        <v>87923.9</v>
      </c>
      <c r="E215" s="16">
        <f t="shared" si="83"/>
        <v>86907.6</v>
      </c>
      <c r="F215" s="41">
        <f t="shared" si="75"/>
        <v>0.9884411405772493</v>
      </c>
      <c r="G215" s="41">
        <f t="shared" si="76"/>
        <v>0.9884411405772493</v>
      </c>
    </row>
    <row r="216" spans="1:7" s="20" customFormat="1" ht="40.5" customHeight="1" x14ac:dyDescent="0.2">
      <c r="A216" s="6" t="s">
        <v>313</v>
      </c>
      <c r="B216" s="27" t="s">
        <v>314</v>
      </c>
      <c r="C216" s="17">
        <f>C217</f>
        <v>80</v>
      </c>
      <c r="D216" s="17">
        <f t="shared" ref="D216:E216" si="84">D217</f>
        <v>80</v>
      </c>
      <c r="E216" s="17">
        <f t="shared" si="84"/>
        <v>129.5</v>
      </c>
      <c r="F216" s="18">
        <f t="shared" si="75"/>
        <v>1.6187499999999999</v>
      </c>
      <c r="G216" s="18">
        <f t="shared" si="76"/>
        <v>1.6187499999999999</v>
      </c>
    </row>
    <row r="217" spans="1:7" s="1" customFormat="1" ht="40.5" customHeight="1" x14ac:dyDescent="0.2">
      <c r="A217" s="6" t="s">
        <v>334</v>
      </c>
      <c r="B217" s="14" t="s">
        <v>314</v>
      </c>
      <c r="C217" s="17">
        <v>80</v>
      </c>
      <c r="D217" s="36">
        <v>80</v>
      </c>
      <c r="E217" s="17">
        <v>129.5</v>
      </c>
      <c r="F217" s="18">
        <f t="shared" si="75"/>
        <v>1.6187499999999999</v>
      </c>
      <c r="G217" s="18">
        <f t="shared" si="76"/>
        <v>1.6187499999999999</v>
      </c>
    </row>
    <row r="218" spans="1:7" s="1" customFormat="1" ht="25.5" x14ac:dyDescent="0.2">
      <c r="A218" s="7" t="s">
        <v>306</v>
      </c>
      <c r="B218" s="27" t="s">
        <v>305</v>
      </c>
      <c r="C218" s="17">
        <f>C219</f>
        <v>1554.9</v>
      </c>
      <c r="D218" s="17">
        <f t="shared" ref="D218:E218" si="85">D219</f>
        <v>1554.9</v>
      </c>
      <c r="E218" s="17">
        <f t="shared" si="85"/>
        <v>693.6</v>
      </c>
      <c r="F218" s="18">
        <f t="shared" si="75"/>
        <v>0.44607370248890604</v>
      </c>
      <c r="G218" s="18">
        <f t="shared" si="76"/>
        <v>0.44607370248890604</v>
      </c>
    </row>
    <row r="219" spans="1:7" s="1" customFormat="1" ht="25.5" x14ac:dyDescent="0.2">
      <c r="A219" s="7" t="s">
        <v>335</v>
      </c>
      <c r="B219" s="27" t="s">
        <v>305</v>
      </c>
      <c r="C219" s="17">
        <v>1554.9</v>
      </c>
      <c r="D219" s="36">
        <v>1554.9</v>
      </c>
      <c r="E219" s="17">
        <v>693.6</v>
      </c>
      <c r="F219" s="18">
        <f t="shared" si="75"/>
        <v>0.44607370248890604</v>
      </c>
      <c r="G219" s="18">
        <f t="shared" si="76"/>
        <v>0.44607370248890604</v>
      </c>
    </row>
    <row r="220" spans="1:7" s="1" customFormat="1" ht="25.5" hidden="1" x14ac:dyDescent="0.2">
      <c r="A220" s="7" t="s">
        <v>392</v>
      </c>
      <c r="B220" s="27" t="s">
        <v>385</v>
      </c>
      <c r="C220" s="17">
        <f>C221</f>
        <v>0</v>
      </c>
      <c r="D220" s="17">
        <f t="shared" ref="D220:E220" si="86">D221</f>
        <v>0</v>
      </c>
      <c r="E220" s="17">
        <f t="shared" si="86"/>
        <v>0</v>
      </c>
      <c r="F220" s="18" t="e">
        <f t="shared" si="75"/>
        <v>#DIV/0!</v>
      </c>
      <c r="G220" s="18" t="e">
        <f t="shared" si="76"/>
        <v>#DIV/0!</v>
      </c>
    </row>
    <row r="221" spans="1:7" s="1" customFormat="1" ht="25.5" hidden="1" x14ac:dyDescent="0.2">
      <c r="A221" s="7" t="s">
        <v>393</v>
      </c>
      <c r="B221" s="27" t="s">
        <v>385</v>
      </c>
      <c r="C221" s="17"/>
      <c r="D221" s="36"/>
      <c r="E221" s="17"/>
      <c r="F221" s="18" t="e">
        <f t="shared" si="75"/>
        <v>#DIV/0!</v>
      </c>
      <c r="G221" s="18" t="e">
        <f t="shared" si="76"/>
        <v>#DIV/0!</v>
      </c>
    </row>
    <row r="222" spans="1:7" s="1" customFormat="1" ht="25.5" x14ac:dyDescent="0.2">
      <c r="A222" s="7" t="s">
        <v>316</v>
      </c>
      <c r="B222" s="27" t="s">
        <v>315</v>
      </c>
      <c r="C222" s="17">
        <f t="shared" ref="C222:E222" si="87">C223</f>
        <v>4</v>
      </c>
      <c r="D222" s="17">
        <f t="shared" si="87"/>
        <v>4</v>
      </c>
      <c r="E222" s="17">
        <f t="shared" si="87"/>
        <v>7.7</v>
      </c>
      <c r="F222" s="18">
        <f t="shared" si="75"/>
        <v>1.925</v>
      </c>
      <c r="G222" s="18">
        <f t="shared" si="76"/>
        <v>1.925</v>
      </c>
    </row>
    <row r="223" spans="1:7" s="1" customFormat="1" ht="25.5" x14ac:dyDescent="0.2">
      <c r="A223" s="6" t="s">
        <v>336</v>
      </c>
      <c r="B223" s="13" t="s">
        <v>315</v>
      </c>
      <c r="C223" s="17">
        <v>4</v>
      </c>
      <c r="D223" s="36">
        <v>4</v>
      </c>
      <c r="E223" s="17">
        <v>7.7</v>
      </c>
      <c r="F223" s="18">
        <f t="shared" si="75"/>
        <v>1.925</v>
      </c>
      <c r="G223" s="18">
        <f t="shared" si="76"/>
        <v>1.925</v>
      </c>
    </row>
    <row r="224" spans="1:7" s="1" customFormat="1" ht="27.75" customHeight="1" x14ac:dyDescent="0.2">
      <c r="A224" s="6" t="s">
        <v>242</v>
      </c>
      <c r="B224" s="14" t="s">
        <v>243</v>
      </c>
      <c r="C224" s="17">
        <f>C225</f>
        <v>43</v>
      </c>
      <c r="D224" s="17">
        <f t="shared" ref="D224:E224" si="88">D225</f>
        <v>43</v>
      </c>
      <c r="E224" s="17">
        <f t="shared" si="88"/>
        <v>92.4</v>
      </c>
      <c r="F224" s="18">
        <f t="shared" si="75"/>
        <v>2.1488372093023256</v>
      </c>
      <c r="G224" s="18">
        <f t="shared" si="76"/>
        <v>2.1488372093023256</v>
      </c>
    </row>
    <row r="225" spans="1:8" s="1" customFormat="1" ht="66.75" customHeight="1" x14ac:dyDescent="0.2">
      <c r="A225" s="6" t="s">
        <v>245</v>
      </c>
      <c r="B225" s="14" t="s">
        <v>244</v>
      </c>
      <c r="C225" s="17">
        <v>43</v>
      </c>
      <c r="D225" s="36">
        <v>43</v>
      </c>
      <c r="E225" s="17">
        <v>92.4</v>
      </c>
      <c r="F225" s="18">
        <f t="shared" si="75"/>
        <v>2.1488372093023256</v>
      </c>
      <c r="G225" s="18">
        <f t="shared" si="76"/>
        <v>2.1488372093023256</v>
      </c>
    </row>
    <row r="226" spans="1:8" s="1" customFormat="1" ht="28.5" customHeight="1" x14ac:dyDescent="0.2">
      <c r="A226" s="6" t="s">
        <v>256</v>
      </c>
      <c r="B226" s="14" t="s">
        <v>255</v>
      </c>
      <c r="C226" s="17">
        <f>C227</f>
        <v>40.299999999999997</v>
      </c>
      <c r="D226" s="17">
        <f t="shared" ref="D226:E226" si="89">D227</f>
        <v>40.299999999999997</v>
      </c>
      <c r="E226" s="17">
        <f t="shared" si="89"/>
        <v>40.299999999999997</v>
      </c>
      <c r="F226" s="18">
        <f t="shared" si="75"/>
        <v>1</v>
      </c>
      <c r="G226" s="18">
        <f t="shared" si="76"/>
        <v>1</v>
      </c>
    </row>
    <row r="227" spans="1:8" s="1" customFormat="1" ht="53.25" customHeight="1" x14ac:dyDescent="0.2">
      <c r="A227" s="6" t="s">
        <v>257</v>
      </c>
      <c r="B227" s="13" t="s">
        <v>258</v>
      </c>
      <c r="C227" s="36">
        <v>40.299999999999997</v>
      </c>
      <c r="D227" s="36">
        <v>40.299999999999997</v>
      </c>
      <c r="E227" s="17">
        <v>40.299999999999997</v>
      </c>
      <c r="F227" s="18">
        <f t="shared" si="75"/>
        <v>1</v>
      </c>
      <c r="G227" s="18">
        <f t="shared" si="76"/>
        <v>1</v>
      </c>
    </row>
    <row r="228" spans="1:8" s="1" customFormat="1" x14ac:dyDescent="0.2">
      <c r="A228" s="9" t="s">
        <v>158</v>
      </c>
      <c r="B228" s="27" t="s">
        <v>159</v>
      </c>
      <c r="C228" s="17">
        <f>SUM(C229:C238)</f>
        <v>86201.7</v>
      </c>
      <c r="D228" s="17">
        <f>SUM(D229:D238)</f>
        <v>86201.7</v>
      </c>
      <c r="E228" s="17">
        <f>SUM(E229:E238)</f>
        <v>85944.1</v>
      </c>
      <c r="F228" s="18">
        <f t="shared" si="75"/>
        <v>0.99701165986285667</v>
      </c>
      <c r="G228" s="18">
        <f t="shared" si="76"/>
        <v>0.99701165986285667</v>
      </c>
    </row>
    <row r="229" spans="1:8" s="1" customFormat="1" ht="25.5" x14ac:dyDescent="0.2">
      <c r="A229" s="6" t="s">
        <v>290</v>
      </c>
      <c r="B229" s="27" t="s">
        <v>5</v>
      </c>
      <c r="C229" s="17">
        <v>56800</v>
      </c>
      <c r="D229" s="36">
        <v>56800</v>
      </c>
      <c r="E229" s="17">
        <v>51980.2</v>
      </c>
      <c r="F229" s="18">
        <f t="shared" si="75"/>
        <v>0.91514436619718309</v>
      </c>
      <c r="G229" s="18">
        <f t="shared" si="76"/>
        <v>0.91514436619718309</v>
      </c>
    </row>
    <row r="230" spans="1:8" s="1" customFormat="1" ht="25.5" x14ac:dyDescent="0.2">
      <c r="A230" s="6" t="s">
        <v>805</v>
      </c>
      <c r="B230" s="27" t="s">
        <v>5</v>
      </c>
      <c r="C230" s="17">
        <v>0</v>
      </c>
      <c r="D230" s="36">
        <v>0</v>
      </c>
      <c r="E230" s="17">
        <v>21</v>
      </c>
      <c r="F230" s="18">
        <v>0</v>
      </c>
      <c r="G230" s="18">
        <v>0</v>
      </c>
    </row>
    <row r="231" spans="1:8" s="1" customFormat="1" ht="25.5" x14ac:dyDescent="0.2">
      <c r="A231" s="9" t="s">
        <v>160</v>
      </c>
      <c r="B231" s="27" t="s">
        <v>5</v>
      </c>
      <c r="C231" s="17">
        <v>1889</v>
      </c>
      <c r="D231" s="36">
        <v>1889</v>
      </c>
      <c r="E231" s="17">
        <v>1987.8</v>
      </c>
      <c r="F231" s="18">
        <f t="shared" si="75"/>
        <v>1.0523028057173107</v>
      </c>
      <c r="G231" s="18">
        <f t="shared" si="76"/>
        <v>1.0523028057173107</v>
      </c>
    </row>
    <row r="232" spans="1:8" s="1" customFormat="1" ht="25.5" x14ac:dyDescent="0.2">
      <c r="A232" s="6" t="s">
        <v>402</v>
      </c>
      <c r="B232" s="27" t="s">
        <v>5</v>
      </c>
      <c r="C232" s="17">
        <v>4</v>
      </c>
      <c r="D232" s="36">
        <v>4</v>
      </c>
      <c r="E232" s="17">
        <v>0</v>
      </c>
      <c r="F232" s="18">
        <f t="shared" si="75"/>
        <v>0</v>
      </c>
      <c r="G232" s="18">
        <f t="shared" si="76"/>
        <v>0</v>
      </c>
    </row>
    <row r="233" spans="1:8" s="1" customFormat="1" ht="25.5" x14ac:dyDescent="0.2">
      <c r="A233" s="6" t="s">
        <v>291</v>
      </c>
      <c r="B233" s="27" t="s">
        <v>5</v>
      </c>
      <c r="C233" s="17">
        <v>354</v>
      </c>
      <c r="D233" s="36">
        <v>354</v>
      </c>
      <c r="E233" s="17">
        <v>207</v>
      </c>
      <c r="F233" s="18">
        <f t="shared" si="75"/>
        <v>0.5847457627118644</v>
      </c>
      <c r="G233" s="18">
        <f t="shared" si="76"/>
        <v>0.5847457627118644</v>
      </c>
    </row>
    <row r="234" spans="1:8" s="1" customFormat="1" ht="25.5" x14ac:dyDescent="0.2">
      <c r="A234" s="6" t="s">
        <v>259</v>
      </c>
      <c r="B234" s="27" t="s">
        <v>5</v>
      </c>
      <c r="C234" s="17">
        <v>23311.8</v>
      </c>
      <c r="D234" s="36">
        <v>23311.8</v>
      </c>
      <c r="E234" s="17">
        <v>23474.799999999999</v>
      </c>
      <c r="F234" s="18">
        <f t="shared" si="75"/>
        <v>1.006992167057027</v>
      </c>
      <c r="G234" s="18">
        <f t="shared" si="76"/>
        <v>1.006992167057027</v>
      </c>
    </row>
    <row r="235" spans="1:8" s="1" customFormat="1" ht="25.5" x14ac:dyDescent="0.2">
      <c r="A235" s="6" t="s">
        <v>714</v>
      </c>
      <c r="B235" s="27" t="s">
        <v>5</v>
      </c>
      <c r="C235" s="17">
        <v>500</v>
      </c>
      <c r="D235" s="36">
        <v>500</v>
      </c>
      <c r="E235" s="17">
        <v>0</v>
      </c>
      <c r="F235" s="18">
        <f t="shared" si="75"/>
        <v>0</v>
      </c>
      <c r="G235" s="18">
        <f t="shared" si="76"/>
        <v>0</v>
      </c>
    </row>
    <row r="236" spans="1:8" s="1" customFormat="1" ht="25.5" x14ac:dyDescent="0.2">
      <c r="A236" s="6" t="s">
        <v>828</v>
      </c>
      <c r="B236" s="27" t="s">
        <v>829</v>
      </c>
      <c r="C236" s="17">
        <v>0</v>
      </c>
      <c r="D236" s="36">
        <v>0</v>
      </c>
      <c r="E236" s="17">
        <v>4937.6000000000004</v>
      </c>
      <c r="F236" s="18">
        <v>0</v>
      </c>
      <c r="G236" s="18">
        <v>0</v>
      </c>
    </row>
    <row r="237" spans="1:8" s="1" customFormat="1" ht="25.5" x14ac:dyDescent="0.2">
      <c r="A237" s="6" t="s">
        <v>292</v>
      </c>
      <c r="B237" s="27" t="s">
        <v>5</v>
      </c>
      <c r="C237" s="17">
        <v>1200</v>
      </c>
      <c r="D237" s="36">
        <v>1200</v>
      </c>
      <c r="E237" s="17">
        <v>1524</v>
      </c>
      <c r="F237" s="18">
        <f t="shared" si="75"/>
        <v>1.27</v>
      </c>
      <c r="G237" s="18">
        <f t="shared" si="76"/>
        <v>1.27</v>
      </c>
    </row>
    <row r="238" spans="1:8" s="3" customFormat="1" ht="25.5" x14ac:dyDescent="0.2">
      <c r="A238" s="6" t="s">
        <v>270</v>
      </c>
      <c r="B238" s="13" t="s">
        <v>5</v>
      </c>
      <c r="C238" s="17">
        <v>2142.9</v>
      </c>
      <c r="D238" s="36">
        <v>2142.9</v>
      </c>
      <c r="E238" s="17">
        <v>1811.7</v>
      </c>
      <c r="F238" s="18">
        <f t="shared" si="75"/>
        <v>0.84544309113817717</v>
      </c>
      <c r="G238" s="18">
        <f t="shared" si="76"/>
        <v>0.84544309113817717</v>
      </c>
      <c r="H238" s="1"/>
    </row>
    <row r="239" spans="1:8" s="1" customFormat="1" x14ac:dyDescent="0.2">
      <c r="A239" s="5" t="s">
        <v>161</v>
      </c>
      <c r="B239" s="11" t="s">
        <v>162</v>
      </c>
      <c r="C239" s="16">
        <f>C240+C243</f>
        <v>168002.4</v>
      </c>
      <c r="D239" s="16">
        <f t="shared" ref="D239:E239" si="90">D240+D243</f>
        <v>168002.4</v>
      </c>
      <c r="E239" s="16">
        <f t="shared" si="90"/>
        <v>321380.10000000003</v>
      </c>
      <c r="F239" s="41">
        <f t="shared" si="75"/>
        <v>1.912949457864888</v>
      </c>
      <c r="G239" s="41">
        <f t="shared" si="76"/>
        <v>1.912949457864888</v>
      </c>
    </row>
    <row r="240" spans="1:8" s="1" customFormat="1" ht="25.5" x14ac:dyDescent="0.2">
      <c r="A240" s="6" t="s">
        <v>163</v>
      </c>
      <c r="B240" s="27" t="s">
        <v>164</v>
      </c>
      <c r="C240" s="17">
        <f>C242+C241</f>
        <v>16807.599999999999</v>
      </c>
      <c r="D240" s="17">
        <f t="shared" ref="D240:E240" si="91">D242+D241</f>
        <v>16807.599999999999</v>
      </c>
      <c r="E240" s="17">
        <f t="shared" si="91"/>
        <v>13180.3</v>
      </c>
      <c r="F240" s="18">
        <f t="shared" si="75"/>
        <v>0.78418691544301389</v>
      </c>
      <c r="G240" s="18">
        <f t="shared" si="76"/>
        <v>0.78418691544301389</v>
      </c>
    </row>
    <row r="241" spans="1:7" s="1" customFormat="1" ht="25.5" x14ac:dyDescent="0.2">
      <c r="A241" s="6" t="s">
        <v>351</v>
      </c>
      <c r="B241" s="27" t="s">
        <v>4</v>
      </c>
      <c r="C241" s="17">
        <v>13241</v>
      </c>
      <c r="D241" s="36">
        <v>13241</v>
      </c>
      <c r="E241" s="17">
        <v>11444.8</v>
      </c>
      <c r="F241" s="18">
        <f t="shared" si="75"/>
        <v>0.86434559323313942</v>
      </c>
      <c r="G241" s="18">
        <f t="shared" si="76"/>
        <v>0.86434559323313942</v>
      </c>
    </row>
    <row r="242" spans="1:7" s="1" customFormat="1" ht="25.5" x14ac:dyDescent="0.2">
      <c r="A242" s="6" t="s">
        <v>352</v>
      </c>
      <c r="B242" s="14" t="s">
        <v>4</v>
      </c>
      <c r="C242" s="17">
        <v>3566.6</v>
      </c>
      <c r="D242" s="36">
        <v>3566.6</v>
      </c>
      <c r="E242" s="17">
        <v>1735.5</v>
      </c>
      <c r="F242" s="18">
        <f t="shared" si="75"/>
        <v>0.48659788033421186</v>
      </c>
      <c r="G242" s="18">
        <f t="shared" si="76"/>
        <v>0.48659788033421186</v>
      </c>
    </row>
    <row r="243" spans="1:7" s="1" customFormat="1" x14ac:dyDescent="0.2">
      <c r="A243" s="6" t="s">
        <v>165</v>
      </c>
      <c r="B243" s="27" t="s">
        <v>166</v>
      </c>
      <c r="C243" s="17">
        <f>SUM(C244:C273)</f>
        <v>151194.79999999999</v>
      </c>
      <c r="D243" s="17">
        <f>SUM(D244:D273)</f>
        <v>151194.79999999999</v>
      </c>
      <c r="E243" s="17">
        <f t="shared" ref="E243" si="92">SUM(E244:E273)</f>
        <v>308199.80000000005</v>
      </c>
      <c r="F243" s="18">
        <f t="shared" si="75"/>
        <v>2.0384285702947462</v>
      </c>
      <c r="G243" s="18">
        <f t="shared" si="76"/>
        <v>2.0384285702947462</v>
      </c>
    </row>
    <row r="244" spans="1:7" s="1" customFormat="1" ht="25.5" x14ac:dyDescent="0.2">
      <c r="A244" s="6" t="s">
        <v>301</v>
      </c>
      <c r="B244" s="27" t="s">
        <v>3</v>
      </c>
      <c r="C244" s="17">
        <v>0</v>
      </c>
      <c r="D244" s="36">
        <v>0</v>
      </c>
      <c r="E244" s="17">
        <v>332.8</v>
      </c>
      <c r="F244" s="18">
        <v>0</v>
      </c>
      <c r="G244" s="18">
        <v>0</v>
      </c>
    </row>
    <row r="245" spans="1:7" s="1" customFormat="1" ht="25.5" x14ac:dyDescent="0.2">
      <c r="A245" s="6" t="s">
        <v>302</v>
      </c>
      <c r="B245" s="27" t="s">
        <v>3</v>
      </c>
      <c r="C245" s="36">
        <v>50</v>
      </c>
      <c r="D245" s="36">
        <v>50</v>
      </c>
      <c r="E245" s="17">
        <v>5974.7</v>
      </c>
      <c r="F245" s="18">
        <f t="shared" si="75"/>
        <v>119.494</v>
      </c>
      <c r="G245" s="18">
        <f t="shared" si="76"/>
        <v>119.494</v>
      </c>
    </row>
    <row r="246" spans="1:7" s="1" customFormat="1" ht="25.5" x14ac:dyDescent="0.2">
      <c r="A246" s="6" t="s">
        <v>461</v>
      </c>
      <c r="B246" s="27" t="s">
        <v>3</v>
      </c>
      <c r="C246" s="17">
        <v>102.8</v>
      </c>
      <c r="D246" s="36">
        <v>102.8</v>
      </c>
      <c r="E246" s="17">
        <v>3104.2</v>
      </c>
      <c r="F246" s="18">
        <f t="shared" si="75"/>
        <v>30.196498054474706</v>
      </c>
      <c r="G246" s="18">
        <f t="shared" si="76"/>
        <v>30.196498054474706</v>
      </c>
    </row>
    <row r="247" spans="1:7" s="1" customFormat="1" ht="25.5" x14ac:dyDescent="0.2">
      <c r="A247" s="6" t="s">
        <v>353</v>
      </c>
      <c r="B247" s="27" t="s">
        <v>3</v>
      </c>
      <c r="C247" s="36">
        <v>14200</v>
      </c>
      <c r="D247" s="36">
        <v>14200</v>
      </c>
      <c r="E247" s="17">
        <v>27258.5</v>
      </c>
      <c r="F247" s="18">
        <f t="shared" si="75"/>
        <v>1.9196126760563381</v>
      </c>
      <c r="G247" s="18">
        <f t="shared" si="76"/>
        <v>1.9196126760563381</v>
      </c>
    </row>
    <row r="248" spans="1:7" s="1" customFormat="1" ht="25.5" x14ac:dyDescent="0.2">
      <c r="A248" s="6" t="s">
        <v>167</v>
      </c>
      <c r="B248" s="27" t="s">
        <v>3</v>
      </c>
      <c r="C248" s="17">
        <v>0</v>
      </c>
      <c r="D248" s="36">
        <v>0</v>
      </c>
      <c r="E248" s="17">
        <v>55.7</v>
      </c>
      <c r="F248" s="18">
        <v>0</v>
      </c>
      <c r="G248" s="18">
        <v>0</v>
      </c>
    </row>
    <row r="249" spans="1:7" s="1" customFormat="1" ht="25.5" x14ac:dyDescent="0.2">
      <c r="A249" s="6" t="s">
        <v>168</v>
      </c>
      <c r="B249" s="27" t="s">
        <v>3</v>
      </c>
      <c r="C249" s="17">
        <v>9374.7999999999993</v>
      </c>
      <c r="D249" s="36">
        <v>9374.7999999999993</v>
      </c>
      <c r="E249" s="17">
        <v>8200.6</v>
      </c>
      <c r="F249" s="18">
        <f t="shared" si="75"/>
        <v>0.87474932798566385</v>
      </c>
      <c r="G249" s="18">
        <f t="shared" si="76"/>
        <v>0.87474932798566385</v>
      </c>
    </row>
    <row r="250" spans="1:7" s="1" customFormat="1" ht="25.5" x14ac:dyDescent="0.2">
      <c r="A250" s="6" t="s">
        <v>784</v>
      </c>
      <c r="B250" s="27" t="s">
        <v>3</v>
      </c>
      <c r="C250" s="17">
        <v>0</v>
      </c>
      <c r="D250" s="36">
        <v>0</v>
      </c>
      <c r="E250" s="17">
        <v>1.9</v>
      </c>
      <c r="F250" s="18">
        <v>0</v>
      </c>
      <c r="G250" s="18">
        <v>0</v>
      </c>
    </row>
    <row r="251" spans="1:7" s="1" customFormat="1" ht="25.5" x14ac:dyDescent="0.2">
      <c r="A251" s="6" t="s">
        <v>169</v>
      </c>
      <c r="B251" s="27" t="s">
        <v>3</v>
      </c>
      <c r="C251" s="17">
        <v>615.9</v>
      </c>
      <c r="D251" s="36">
        <v>615.9</v>
      </c>
      <c r="E251" s="17">
        <v>909</v>
      </c>
      <c r="F251" s="18">
        <f t="shared" si="75"/>
        <v>1.4758889430102289</v>
      </c>
      <c r="G251" s="18">
        <f t="shared" si="76"/>
        <v>1.4758889430102289</v>
      </c>
    </row>
    <row r="252" spans="1:7" s="1" customFormat="1" ht="25.5" hidden="1" x14ac:dyDescent="0.2">
      <c r="A252" s="6" t="s">
        <v>432</v>
      </c>
      <c r="B252" s="27" t="s">
        <v>3</v>
      </c>
      <c r="C252" s="17"/>
      <c r="D252" s="17"/>
      <c r="E252" s="17"/>
      <c r="F252" s="18" t="e">
        <f t="shared" si="75"/>
        <v>#DIV/0!</v>
      </c>
      <c r="G252" s="18" t="e">
        <f t="shared" si="76"/>
        <v>#DIV/0!</v>
      </c>
    </row>
    <row r="253" spans="1:7" s="1" customFormat="1" ht="25.5" x14ac:dyDescent="0.2">
      <c r="A253" s="6" t="s">
        <v>260</v>
      </c>
      <c r="B253" s="27" t="s">
        <v>3</v>
      </c>
      <c r="C253" s="17">
        <v>804.5</v>
      </c>
      <c r="D253" s="36">
        <v>804.5</v>
      </c>
      <c r="E253" s="17">
        <v>2816.1</v>
      </c>
      <c r="F253" s="18">
        <f t="shared" si="75"/>
        <v>3.5004350528278434</v>
      </c>
      <c r="G253" s="18">
        <f t="shared" si="76"/>
        <v>3.5004350528278434</v>
      </c>
    </row>
    <row r="254" spans="1:7" s="1" customFormat="1" ht="25.5" x14ac:dyDescent="0.2">
      <c r="A254" s="6" t="s">
        <v>806</v>
      </c>
      <c r="B254" s="27" t="s">
        <v>3</v>
      </c>
      <c r="C254" s="17">
        <v>0</v>
      </c>
      <c r="D254" s="36">
        <v>0</v>
      </c>
      <c r="E254" s="17">
        <v>0.7</v>
      </c>
      <c r="F254" s="18">
        <v>0</v>
      </c>
      <c r="G254" s="18">
        <v>0</v>
      </c>
    </row>
    <row r="255" spans="1:7" s="1" customFormat="1" ht="25.5" x14ac:dyDescent="0.2">
      <c r="A255" s="6" t="s">
        <v>287</v>
      </c>
      <c r="B255" s="27" t="s">
        <v>3</v>
      </c>
      <c r="C255" s="17">
        <v>1550</v>
      </c>
      <c r="D255" s="36">
        <v>1550</v>
      </c>
      <c r="E255" s="17">
        <v>2096.1</v>
      </c>
      <c r="F255" s="18">
        <f t="shared" si="75"/>
        <v>1.3523225806451613</v>
      </c>
      <c r="G255" s="18">
        <f t="shared" si="76"/>
        <v>1.3523225806451613</v>
      </c>
    </row>
    <row r="256" spans="1:7" s="1" customFormat="1" ht="25.5" x14ac:dyDescent="0.2">
      <c r="A256" s="6" t="s">
        <v>170</v>
      </c>
      <c r="B256" s="27" t="s">
        <v>3</v>
      </c>
      <c r="C256" s="17">
        <v>0.7</v>
      </c>
      <c r="D256" s="36">
        <v>0.7</v>
      </c>
      <c r="E256" s="17">
        <v>88802</v>
      </c>
      <c r="F256" s="18">
        <f t="shared" si="75"/>
        <v>126860.00000000001</v>
      </c>
      <c r="G256" s="18">
        <f t="shared" si="76"/>
        <v>126860.00000000001</v>
      </c>
    </row>
    <row r="257" spans="1:7" s="1" customFormat="1" ht="25.5" x14ac:dyDescent="0.2">
      <c r="A257" s="6" t="s">
        <v>171</v>
      </c>
      <c r="B257" s="27" t="s">
        <v>3</v>
      </c>
      <c r="C257" s="36">
        <v>21812.1</v>
      </c>
      <c r="D257" s="36">
        <v>21812.1</v>
      </c>
      <c r="E257" s="17">
        <v>21850</v>
      </c>
      <c r="F257" s="18">
        <f t="shared" si="75"/>
        <v>1.0017375676803242</v>
      </c>
      <c r="G257" s="18">
        <f t="shared" si="76"/>
        <v>1.0017375676803242</v>
      </c>
    </row>
    <row r="258" spans="1:7" s="1" customFormat="1" ht="25.5" x14ac:dyDescent="0.2">
      <c r="A258" s="6" t="s">
        <v>172</v>
      </c>
      <c r="B258" s="27" t="s">
        <v>3</v>
      </c>
      <c r="C258" s="36">
        <v>32626.9</v>
      </c>
      <c r="D258" s="36">
        <v>32626.9</v>
      </c>
      <c r="E258" s="17">
        <v>67024.2</v>
      </c>
      <c r="F258" s="18">
        <f t="shared" si="75"/>
        <v>2.0542619740153061</v>
      </c>
      <c r="G258" s="18">
        <f t="shared" si="76"/>
        <v>2.0542619740153061</v>
      </c>
    </row>
    <row r="259" spans="1:7" s="1" customFormat="1" ht="25.5" x14ac:dyDescent="0.2">
      <c r="A259" s="6" t="s">
        <v>807</v>
      </c>
      <c r="B259" s="27" t="s">
        <v>3</v>
      </c>
      <c r="C259" s="36">
        <v>0</v>
      </c>
      <c r="D259" s="36">
        <v>0</v>
      </c>
      <c r="E259" s="17">
        <v>4.0999999999999996</v>
      </c>
      <c r="F259" s="18">
        <v>0</v>
      </c>
      <c r="G259" s="18">
        <v>0</v>
      </c>
    </row>
    <row r="260" spans="1:7" s="1" customFormat="1" ht="25.5" x14ac:dyDescent="0.2">
      <c r="A260" s="6" t="s">
        <v>386</v>
      </c>
      <c r="B260" s="27" t="s">
        <v>3</v>
      </c>
      <c r="C260" s="17">
        <v>0</v>
      </c>
      <c r="D260" s="36">
        <v>0</v>
      </c>
      <c r="E260" s="17">
        <v>14.2</v>
      </c>
      <c r="F260" s="18">
        <v>0</v>
      </c>
      <c r="G260" s="18">
        <v>0</v>
      </c>
    </row>
    <row r="261" spans="1:7" s="1" customFormat="1" ht="25.5" x14ac:dyDescent="0.2">
      <c r="A261" s="6" t="s">
        <v>303</v>
      </c>
      <c r="B261" s="27" t="s">
        <v>3</v>
      </c>
      <c r="C261" s="17">
        <v>93.4</v>
      </c>
      <c r="D261" s="36">
        <v>93.4</v>
      </c>
      <c r="E261" s="17">
        <v>4069</v>
      </c>
      <c r="F261" s="18">
        <f t="shared" ref="F261:F324" si="93">E261/C261</f>
        <v>43.565310492505354</v>
      </c>
      <c r="G261" s="18">
        <f t="shared" ref="G261:G324" si="94">E261/D261</f>
        <v>43.565310492505354</v>
      </c>
    </row>
    <row r="262" spans="1:7" s="1" customFormat="1" ht="25.5" x14ac:dyDescent="0.2">
      <c r="A262" s="6" t="s">
        <v>304</v>
      </c>
      <c r="B262" s="27" t="s">
        <v>3</v>
      </c>
      <c r="C262" s="36">
        <v>3543</v>
      </c>
      <c r="D262" s="36">
        <v>3543</v>
      </c>
      <c r="E262" s="17">
        <v>3461.2</v>
      </c>
      <c r="F262" s="18">
        <f t="shared" si="93"/>
        <v>0.97691222128139987</v>
      </c>
      <c r="G262" s="18">
        <f t="shared" si="94"/>
        <v>0.97691222128139987</v>
      </c>
    </row>
    <row r="263" spans="1:7" s="1" customFormat="1" ht="25.5" x14ac:dyDescent="0.2">
      <c r="A263" s="6" t="s">
        <v>173</v>
      </c>
      <c r="B263" s="27" t="s">
        <v>3</v>
      </c>
      <c r="C263" s="17">
        <v>7585.2</v>
      </c>
      <c r="D263" s="36">
        <v>7585.2</v>
      </c>
      <c r="E263" s="17">
        <v>5053.1000000000004</v>
      </c>
      <c r="F263" s="18">
        <f t="shared" si="93"/>
        <v>0.66617887465063552</v>
      </c>
      <c r="G263" s="18">
        <f t="shared" si="94"/>
        <v>0.66617887465063552</v>
      </c>
    </row>
    <row r="264" spans="1:7" s="1" customFormat="1" ht="25.5" hidden="1" x14ac:dyDescent="0.2">
      <c r="A264" s="6" t="s">
        <v>433</v>
      </c>
      <c r="B264" s="27" t="s">
        <v>3</v>
      </c>
      <c r="C264" s="17"/>
      <c r="D264" s="36"/>
      <c r="E264" s="17"/>
      <c r="F264" s="18" t="e">
        <f t="shared" si="93"/>
        <v>#DIV/0!</v>
      </c>
      <c r="G264" s="18" t="e">
        <f t="shared" si="94"/>
        <v>#DIV/0!</v>
      </c>
    </row>
    <row r="265" spans="1:7" s="1" customFormat="1" ht="25.5" x14ac:dyDescent="0.2">
      <c r="A265" s="6" t="s">
        <v>374</v>
      </c>
      <c r="B265" s="27" t="s">
        <v>3</v>
      </c>
      <c r="C265" s="17">
        <v>737</v>
      </c>
      <c r="D265" s="36">
        <v>737</v>
      </c>
      <c r="E265" s="17">
        <v>475.4</v>
      </c>
      <c r="F265" s="18">
        <f t="shared" si="93"/>
        <v>0.64504748982360915</v>
      </c>
      <c r="G265" s="18">
        <f t="shared" si="94"/>
        <v>0.64504748982360915</v>
      </c>
    </row>
    <row r="266" spans="1:7" s="1" customFormat="1" ht="25.5" x14ac:dyDescent="0.2">
      <c r="A266" s="6" t="s">
        <v>174</v>
      </c>
      <c r="B266" s="27" t="s">
        <v>3</v>
      </c>
      <c r="C266" s="36">
        <v>57051.5</v>
      </c>
      <c r="D266" s="36">
        <v>57051.5</v>
      </c>
      <c r="E266" s="17">
        <v>65367.700000000004</v>
      </c>
      <c r="F266" s="18">
        <f t="shared" si="93"/>
        <v>1.1457665442626399</v>
      </c>
      <c r="G266" s="18">
        <f t="shared" si="94"/>
        <v>1.1457665442626399</v>
      </c>
    </row>
    <row r="267" spans="1:7" s="1" customFormat="1" ht="25.5" x14ac:dyDescent="0.2">
      <c r="A267" s="6" t="s">
        <v>175</v>
      </c>
      <c r="B267" s="27" t="s">
        <v>3</v>
      </c>
      <c r="C267" s="17">
        <v>117.6</v>
      </c>
      <c r="D267" s="36">
        <v>117.6</v>
      </c>
      <c r="E267" s="17">
        <v>189.7</v>
      </c>
      <c r="F267" s="18">
        <f t="shared" si="93"/>
        <v>1.6130952380952381</v>
      </c>
      <c r="G267" s="18">
        <f t="shared" si="94"/>
        <v>1.6130952380952381</v>
      </c>
    </row>
    <row r="268" spans="1:7" s="1" customFormat="1" ht="25.5" x14ac:dyDescent="0.2">
      <c r="A268" s="6" t="s">
        <v>808</v>
      </c>
      <c r="B268" s="27" t="s">
        <v>3</v>
      </c>
      <c r="C268" s="36">
        <v>0</v>
      </c>
      <c r="D268" s="36">
        <v>0</v>
      </c>
      <c r="E268" s="17">
        <v>21.6</v>
      </c>
      <c r="F268" s="18">
        <v>0</v>
      </c>
      <c r="G268" s="18">
        <v>0</v>
      </c>
    </row>
    <row r="269" spans="1:7" s="1" customFormat="1" ht="25.5" x14ac:dyDescent="0.2">
      <c r="A269" s="8" t="s">
        <v>462</v>
      </c>
      <c r="B269" s="27" t="s">
        <v>3</v>
      </c>
      <c r="C269" s="36">
        <v>3.5</v>
      </c>
      <c r="D269" s="36">
        <v>3.5</v>
      </c>
      <c r="E269" s="17">
        <v>56.9</v>
      </c>
      <c r="F269" s="18">
        <f t="shared" si="93"/>
        <v>16.257142857142856</v>
      </c>
      <c r="G269" s="18">
        <f t="shared" si="94"/>
        <v>16.257142857142856</v>
      </c>
    </row>
    <row r="270" spans="1:7" s="1" customFormat="1" ht="25.5" x14ac:dyDescent="0.2">
      <c r="A270" s="8" t="s">
        <v>176</v>
      </c>
      <c r="B270" s="27" t="s">
        <v>3</v>
      </c>
      <c r="C270" s="36">
        <v>650</v>
      </c>
      <c r="D270" s="36">
        <v>650</v>
      </c>
      <c r="E270" s="17">
        <v>605.4</v>
      </c>
      <c r="F270" s="18">
        <f t="shared" si="93"/>
        <v>0.93138461538461537</v>
      </c>
      <c r="G270" s="18">
        <f t="shared" si="94"/>
        <v>0.93138461538461537</v>
      </c>
    </row>
    <row r="271" spans="1:7" s="1" customFormat="1" ht="25.5" x14ac:dyDescent="0.2">
      <c r="A271" s="8" t="s">
        <v>387</v>
      </c>
      <c r="B271" s="27" t="s">
        <v>3</v>
      </c>
      <c r="C271" s="17">
        <v>0</v>
      </c>
      <c r="D271" s="36">
        <v>0</v>
      </c>
      <c r="E271" s="17">
        <v>2.2000000000000002</v>
      </c>
      <c r="F271" s="18">
        <v>0</v>
      </c>
      <c r="G271" s="18">
        <v>0</v>
      </c>
    </row>
    <row r="272" spans="1:7" s="1" customFormat="1" ht="25.5" x14ac:dyDescent="0.2">
      <c r="A272" s="8" t="s">
        <v>317</v>
      </c>
      <c r="B272" s="27" t="s">
        <v>3</v>
      </c>
      <c r="C272" s="17">
        <v>0</v>
      </c>
      <c r="D272" s="36">
        <v>0</v>
      </c>
      <c r="E272" s="17">
        <v>61.3</v>
      </c>
      <c r="F272" s="18">
        <v>0</v>
      </c>
      <c r="G272" s="18">
        <v>0</v>
      </c>
    </row>
    <row r="273" spans="1:8" s="3" customFormat="1" ht="25.5" x14ac:dyDescent="0.2">
      <c r="A273" s="10" t="s">
        <v>271</v>
      </c>
      <c r="B273" s="14" t="s">
        <v>3</v>
      </c>
      <c r="C273" s="17">
        <v>275.89999999999998</v>
      </c>
      <c r="D273" s="36">
        <v>275.89999999999998</v>
      </c>
      <c r="E273" s="17">
        <v>391.5</v>
      </c>
      <c r="F273" s="18">
        <f t="shared" si="93"/>
        <v>1.4189923885465749</v>
      </c>
      <c r="G273" s="18">
        <f t="shared" si="94"/>
        <v>1.4189923885465749</v>
      </c>
      <c r="H273" s="1"/>
    </row>
    <row r="274" spans="1:8" s="3" customFormat="1" ht="25.5" x14ac:dyDescent="0.2">
      <c r="A274" s="5" t="s">
        <v>177</v>
      </c>
      <c r="B274" s="12" t="s">
        <v>178</v>
      </c>
      <c r="C274" s="16">
        <f>C275+C285</f>
        <v>57739.599999999991</v>
      </c>
      <c r="D274" s="16">
        <f t="shared" ref="D274" si="95">D275+D285</f>
        <v>57739.599999999991</v>
      </c>
      <c r="E274" s="16">
        <f>E275+E285</f>
        <v>73833.5</v>
      </c>
      <c r="F274" s="41">
        <f t="shared" si="93"/>
        <v>1.2787324470554007</v>
      </c>
      <c r="G274" s="41">
        <f t="shared" si="94"/>
        <v>1.2787324470554007</v>
      </c>
      <c r="H274" s="1"/>
    </row>
    <row r="275" spans="1:8" s="1" customFormat="1" ht="67.5" customHeight="1" x14ac:dyDescent="0.2">
      <c r="A275" s="50" t="s">
        <v>179</v>
      </c>
      <c r="B275" s="47" t="s">
        <v>248</v>
      </c>
      <c r="C275" s="16">
        <f t="shared" ref="C275:D275" si="96">C276</f>
        <v>36048.799999999996</v>
      </c>
      <c r="D275" s="16">
        <f t="shared" si="96"/>
        <v>36048.799999999996</v>
      </c>
      <c r="E275" s="16">
        <f>E276</f>
        <v>51088.100000000006</v>
      </c>
      <c r="F275" s="41">
        <f t="shared" si="93"/>
        <v>1.41719280530836</v>
      </c>
      <c r="G275" s="41">
        <f t="shared" si="94"/>
        <v>1.41719280530836</v>
      </c>
    </row>
    <row r="276" spans="1:8" s="1" customFormat="1" ht="89.25" x14ac:dyDescent="0.2">
      <c r="A276" s="9" t="s">
        <v>180</v>
      </c>
      <c r="B276" s="27" t="s">
        <v>279</v>
      </c>
      <c r="C276" s="23">
        <f>C277+C282</f>
        <v>36048.799999999996</v>
      </c>
      <c r="D276" s="23">
        <f t="shared" ref="D276" si="97">D277+D282</f>
        <v>36048.799999999996</v>
      </c>
      <c r="E276" s="23">
        <f>E277+E282</f>
        <v>51088.100000000006</v>
      </c>
      <c r="F276" s="18">
        <f t="shared" si="93"/>
        <v>1.41719280530836</v>
      </c>
      <c r="G276" s="18">
        <f t="shared" si="94"/>
        <v>1.41719280530836</v>
      </c>
    </row>
    <row r="277" spans="1:8" s="1" customFormat="1" ht="76.5" x14ac:dyDescent="0.2">
      <c r="A277" s="21" t="s">
        <v>394</v>
      </c>
      <c r="B277" s="22" t="s">
        <v>318</v>
      </c>
      <c r="C277" s="37">
        <f>C278+C279+C281+C280</f>
        <v>2717.6</v>
      </c>
      <c r="D277" s="17">
        <f t="shared" ref="D277:E277" si="98">D278+D279+D281+D280</f>
        <v>2717.6</v>
      </c>
      <c r="E277" s="37">
        <f t="shared" si="98"/>
        <v>7799.9000000000005</v>
      </c>
      <c r="F277" s="18">
        <f t="shared" si="93"/>
        <v>2.8701427730350311</v>
      </c>
      <c r="G277" s="18">
        <f t="shared" si="94"/>
        <v>2.8701427730350311</v>
      </c>
    </row>
    <row r="278" spans="1:8" s="1" customFormat="1" ht="76.5" x14ac:dyDescent="0.2">
      <c r="A278" s="21" t="s">
        <v>375</v>
      </c>
      <c r="B278" s="22" t="s">
        <v>318</v>
      </c>
      <c r="C278" s="23">
        <v>450</v>
      </c>
      <c r="D278" s="36">
        <v>450</v>
      </c>
      <c r="E278" s="23">
        <v>264.89999999999998</v>
      </c>
      <c r="F278" s="18">
        <f t="shared" si="93"/>
        <v>0.58866666666666667</v>
      </c>
      <c r="G278" s="18">
        <f t="shared" si="94"/>
        <v>0.58866666666666667</v>
      </c>
    </row>
    <row r="279" spans="1:8" s="1" customFormat="1" ht="76.5" x14ac:dyDescent="0.2">
      <c r="A279" s="21" t="s">
        <v>403</v>
      </c>
      <c r="B279" s="22" t="s">
        <v>318</v>
      </c>
      <c r="C279" s="23">
        <v>2200</v>
      </c>
      <c r="D279" s="36">
        <v>2200</v>
      </c>
      <c r="E279" s="23">
        <v>7482.6</v>
      </c>
      <c r="F279" s="18">
        <f t="shared" si="93"/>
        <v>3.4011818181818185</v>
      </c>
      <c r="G279" s="18">
        <f t="shared" si="94"/>
        <v>3.4011818181818185</v>
      </c>
    </row>
    <row r="280" spans="1:8" s="1" customFormat="1" ht="76.5" x14ac:dyDescent="0.2">
      <c r="A280" s="21" t="s">
        <v>439</v>
      </c>
      <c r="B280" s="22" t="s">
        <v>318</v>
      </c>
      <c r="C280" s="23">
        <v>0.2</v>
      </c>
      <c r="D280" s="36">
        <v>0.2</v>
      </c>
      <c r="E280" s="23">
        <v>0.1</v>
      </c>
      <c r="F280" s="18">
        <f t="shared" si="93"/>
        <v>0.5</v>
      </c>
      <c r="G280" s="18">
        <f t="shared" si="94"/>
        <v>0.5</v>
      </c>
    </row>
    <row r="281" spans="1:8" s="3" customFormat="1" ht="76.5" x14ac:dyDescent="0.2">
      <c r="A281" s="6" t="s">
        <v>330</v>
      </c>
      <c r="B281" s="13" t="s">
        <v>318</v>
      </c>
      <c r="C281" s="17">
        <v>67.400000000000006</v>
      </c>
      <c r="D281" s="36">
        <v>67.400000000000006</v>
      </c>
      <c r="E281" s="17">
        <v>52.3</v>
      </c>
      <c r="F281" s="18">
        <f t="shared" si="93"/>
        <v>0.77596439169139453</v>
      </c>
      <c r="G281" s="18">
        <f t="shared" si="94"/>
        <v>0.77596439169139453</v>
      </c>
      <c r="H281" s="1"/>
    </row>
    <row r="282" spans="1:8" s="1" customFormat="1" ht="89.25" x14ac:dyDescent="0.2">
      <c r="A282" s="9" t="s">
        <v>376</v>
      </c>
      <c r="B282" s="27" t="s">
        <v>249</v>
      </c>
      <c r="C282" s="17">
        <f>C284+C283</f>
        <v>33331.199999999997</v>
      </c>
      <c r="D282" s="17">
        <f t="shared" ref="D282:E282" si="99">D284+D283</f>
        <v>33331.199999999997</v>
      </c>
      <c r="E282" s="17">
        <f t="shared" si="99"/>
        <v>43288.200000000004</v>
      </c>
      <c r="F282" s="18">
        <f t="shared" si="93"/>
        <v>1.2987291186635948</v>
      </c>
      <c r="G282" s="18">
        <f t="shared" si="94"/>
        <v>1.2987291186635948</v>
      </c>
    </row>
    <row r="283" spans="1:8" s="1" customFormat="1" ht="89.25" x14ac:dyDescent="0.2">
      <c r="A283" s="21" t="s">
        <v>716</v>
      </c>
      <c r="B283" s="27" t="s">
        <v>715</v>
      </c>
      <c r="C283" s="17">
        <v>0</v>
      </c>
      <c r="D283" s="36">
        <v>0</v>
      </c>
      <c r="E283" s="23">
        <v>46.3</v>
      </c>
      <c r="F283" s="18">
        <v>0</v>
      </c>
      <c r="G283" s="18">
        <v>0</v>
      </c>
    </row>
    <row r="284" spans="1:8" s="1" customFormat="1" ht="89.25" x14ac:dyDescent="0.2">
      <c r="A284" s="21" t="s">
        <v>181</v>
      </c>
      <c r="B284" s="27" t="s">
        <v>249</v>
      </c>
      <c r="C284" s="36">
        <v>33331.199999999997</v>
      </c>
      <c r="D284" s="36">
        <v>33331.199999999997</v>
      </c>
      <c r="E284" s="23">
        <v>43241.9</v>
      </c>
      <c r="F284" s="18">
        <f t="shared" si="93"/>
        <v>1.2973400297619049</v>
      </c>
      <c r="G284" s="18">
        <f t="shared" si="94"/>
        <v>1.2973400297619049</v>
      </c>
    </row>
    <row r="285" spans="1:8" s="1" customFormat="1" ht="28.5" customHeight="1" x14ac:dyDescent="0.2">
      <c r="A285" s="5" t="s">
        <v>182</v>
      </c>
      <c r="B285" s="11" t="s">
        <v>250</v>
      </c>
      <c r="C285" s="16">
        <f t="shared" ref="C285:D286" si="100">C286</f>
        <v>21690.799999999999</v>
      </c>
      <c r="D285" s="16">
        <f t="shared" si="100"/>
        <v>21690.799999999999</v>
      </c>
      <c r="E285" s="16">
        <f>E286</f>
        <v>22745.4</v>
      </c>
      <c r="F285" s="41">
        <f t="shared" si="93"/>
        <v>1.0486196912976931</v>
      </c>
      <c r="G285" s="41">
        <f t="shared" si="94"/>
        <v>1.0486196912976931</v>
      </c>
    </row>
    <row r="286" spans="1:8" s="1" customFormat="1" ht="40.5" customHeight="1" x14ac:dyDescent="0.2">
      <c r="A286" s="6" t="s">
        <v>183</v>
      </c>
      <c r="B286" s="27" t="s">
        <v>184</v>
      </c>
      <c r="C286" s="17">
        <f t="shared" si="100"/>
        <v>21690.799999999999</v>
      </c>
      <c r="D286" s="17">
        <f t="shared" si="100"/>
        <v>21690.799999999999</v>
      </c>
      <c r="E286" s="17">
        <f>E287</f>
        <v>22745.4</v>
      </c>
      <c r="F286" s="18">
        <f t="shared" si="93"/>
        <v>1.0486196912976931</v>
      </c>
      <c r="G286" s="18">
        <f t="shared" si="94"/>
        <v>1.0486196912976931</v>
      </c>
    </row>
    <row r="287" spans="1:8" s="3" customFormat="1" ht="51" x14ac:dyDescent="0.2">
      <c r="A287" s="10" t="s">
        <v>185</v>
      </c>
      <c r="B287" s="14" t="s">
        <v>2</v>
      </c>
      <c r="C287" s="36">
        <v>21690.799999999999</v>
      </c>
      <c r="D287" s="36">
        <v>21690.799999999999</v>
      </c>
      <c r="E287" s="17">
        <v>22745.4</v>
      </c>
      <c r="F287" s="18">
        <f t="shared" si="93"/>
        <v>1.0486196912976931</v>
      </c>
      <c r="G287" s="18">
        <f t="shared" si="94"/>
        <v>1.0486196912976931</v>
      </c>
      <c r="H287" s="1"/>
    </row>
    <row r="288" spans="1:8" s="3" customFormat="1" x14ac:dyDescent="0.2">
      <c r="A288" s="4" t="s">
        <v>186</v>
      </c>
      <c r="B288" s="11" t="s">
        <v>187</v>
      </c>
      <c r="C288" s="16">
        <f t="shared" ref="C288:D289" si="101">C289</f>
        <v>111.1</v>
      </c>
      <c r="D288" s="16">
        <f t="shared" si="101"/>
        <v>111.1</v>
      </c>
      <c r="E288" s="16">
        <f t="shared" ref="E288:E289" si="102">E289</f>
        <v>131.69999999999999</v>
      </c>
      <c r="F288" s="41">
        <f t="shared" si="93"/>
        <v>1.1854185418541854</v>
      </c>
      <c r="G288" s="41">
        <f t="shared" si="94"/>
        <v>1.1854185418541854</v>
      </c>
      <c r="H288" s="1"/>
    </row>
    <row r="289" spans="1:8" s="20" customFormat="1" ht="38.25" x14ac:dyDescent="0.2">
      <c r="A289" s="4" t="s">
        <v>188</v>
      </c>
      <c r="B289" s="11" t="s">
        <v>337</v>
      </c>
      <c r="C289" s="16">
        <f t="shared" si="101"/>
        <v>111.1</v>
      </c>
      <c r="D289" s="16">
        <f t="shared" si="101"/>
        <v>111.1</v>
      </c>
      <c r="E289" s="16">
        <f t="shared" si="102"/>
        <v>131.69999999999999</v>
      </c>
      <c r="F289" s="41">
        <f t="shared" si="93"/>
        <v>1.1854185418541854</v>
      </c>
      <c r="G289" s="41">
        <f t="shared" si="94"/>
        <v>1.1854185418541854</v>
      </c>
      <c r="H289" s="1"/>
    </row>
    <row r="290" spans="1:8" s="1" customFormat="1" ht="38.25" x14ac:dyDescent="0.2">
      <c r="A290" s="10" t="s">
        <v>331</v>
      </c>
      <c r="B290" s="14" t="s">
        <v>1</v>
      </c>
      <c r="C290" s="17">
        <f>C291+C292</f>
        <v>111.1</v>
      </c>
      <c r="D290" s="17">
        <f>D291+D292</f>
        <v>111.1</v>
      </c>
      <c r="E290" s="17">
        <f t="shared" ref="E290" si="103">E291+E292</f>
        <v>131.69999999999999</v>
      </c>
      <c r="F290" s="18">
        <f t="shared" si="93"/>
        <v>1.1854185418541854</v>
      </c>
      <c r="G290" s="18">
        <f t="shared" si="94"/>
        <v>1.1854185418541854</v>
      </c>
    </row>
    <row r="291" spans="1:8" s="1" customFormat="1" ht="38.25" x14ac:dyDescent="0.2">
      <c r="A291" s="10" t="s">
        <v>377</v>
      </c>
      <c r="B291" s="14" t="s">
        <v>1</v>
      </c>
      <c r="C291" s="17">
        <v>8.3000000000000007</v>
      </c>
      <c r="D291" s="36">
        <v>8.3000000000000007</v>
      </c>
      <c r="E291" s="17">
        <v>0</v>
      </c>
      <c r="F291" s="18">
        <f t="shared" si="93"/>
        <v>0</v>
      </c>
      <c r="G291" s="18">
        <f t="shared" si="94"/>
        <v>0</v>
      </c>
    </row>
    <row r="292" spans="1:8" s="3" customFormat="1" ht="38.25" x14ac:dyDescent="0.2">
      <c r="A292" s="10" t="s">
        <v>189</v>
      </c>
      <c r="B292" s="14" t="s">
        <v>1</v>
      </c>
      <c r="C292" s="36">
        <v>102.8</v>
      </c>
      <c r="D292" s="36">
        <v>102.8</v>
      </c>
      <c r="E292" s="17">
        <v>131.69999999999999</v>
      </c>
      <c r="F292" s="18">
        <f t="shared" si="93"/>
        <v>1.2811284046692606</v>
      </c>
      <c r="G292" s="18">
        <f t="shared" si="94"/>
        <v>1.2811284046692606</v>
      </c>
      <c r="H292" s="1"/>
    </row>
    <row r="293" spans="1:8" s="1" customFormat="1" x14ac:dyDescent="0.2">
      <c r="A293" s="4" t="s">
        <v>190</v>
      </c>
      <c r="B293" s="11" t="s">
        <v>191</v>
      </c>
      <c r="C293" s="16">
        <f t="shared" ref="C293:E293" si="104">C294+C427+C476+C532+C420+C529</f>
        <v>1264426.5999999994</v>
      </c>
      <c r="D293" s="16">
        <f t="shared" si="104"/>
        <v>1264426.5999999994</v>
      </c>
      <c r="E293" s="16">
        <f t="shared" si="104"/>
        <v>1943987.9</v>
      </c>
      <c r="F293" s="41">
        <f t="shared" si="93"/>
        <v>1.5374462226593468</v>
      </c>
      <c r="G293" s="41">
        <f t="shared" si="94"/>
        <v>1.5374462226593468</v>
      </c>
    </row>
    <row r="294" spans="1:8" s="20" customFormat="1" ht="25.5" x14ac:dyDescent="0.2">
      <c r="A294" s="5" t="s">
        <v>463</v>
      </c>
      <c r="B294" s="2" t="s">
        <v>464</v>
      </c>
      <c r="C294" s="16">
        <f>C295+C300+C306+C316+C324+C332+C334+C337+C344+C356+C364+C375+C387+C390+C395+C406+C417+C393</f>
        <v>1158214.9999999995</v>
      </c>
      <c r="D294" s="16">
        <f t="shared" ref="D294:E294" si="105">D295+D300+D306+D316+D324+D332+D334+D337+D344+D356+D364+D375+D387+D390+D395+D406+D417+D393</f>
        <v>1158214.9999999995</v>
      </c>
      <c r="E294" s="16">
        <f t="shared" si="105"/>
        <v>1707044</v>
      </c>
      <c r="F294" s="41">
        <f t="shared" si="93"/>
        <v>1.4738576171090865</v>
      </c>
      <c r="G294" s="41">
        <f t="shared" si="94"/>
        <v>1.4738576171090865</v>
      </c>
      <c r="H294" s="1"/>
    </row>
    <row r="295" spans="1:8" s="1" customFormat="1" ht="63.75" x14ac:dyDescent="0.2">
      <c r="A295" s="6" t="s">
        <v>667</v>
      </c>
      <c r="B295" s="27" t="s">
        <v>466</v>
      </c>
      <c r="C295" s="17">
        <f>SUM(C296:C299)</f>
        <v>258.2</v>
      </c>
      <c r="D295" s="17">
        <f t="shared" ref="D295:E295" si="106">SUM(D296:D299)</f>
        <v>258.2</v>
      </c>
      <c r="E295" s="17">
        <f t="shared" si="106"/>
        <v>1038.9000000000001</v>
      </c>
      <c r="F295" s="18">
        <f t="shared" si="93"/>
        <v>4.0236250968241682</v>
      </c>
      <c r="G295" s="18">
        <f t="shared" si="94"/>
        <v>4.0236250968241682</v>
      </c>
    </row>
    <row r="296" spans="1:8" s="1" customFormat="1" ht="63.75" x14ac:dyDescent="0.2">
      <c r="A296" s="6" t="s">
        <v>465</v>
      </c>
      <c r="B296" s="27" t="s">
        <v>466</v>
      </c>
      <c r="C296" s="36">
        <v>94</v>
      </c>
      <c r="D296" s="36">
        <v>94</v>
      </c>
      <c r="E296" s="17">
        <v>318.39999999999998</v>
      </c>
      <c r="F296" s="18">
        <f t="shared" si="93"/>
        <v>3.387234042553191</v>
      </c>
      <c r="G296" s="18">
        <f t="shared" si="94"/>
        <v>3.387234042553191</v>
      </c>
    </row>
    <row r="297" spans="1:8" s="1" customFormat="1" ht="63.75" hidden="1" x14ac:dyDescent="0.2">
      <c r="A297" s="6" t="s">
        <v>809</v>
      </c>
      <c r="B297" s="27" t="s">
        <v>466</v>
      </c>
      <c r="C297" s="36"/>
      <c r="D297" s="36"/>
      <c r="E297" s="17"/>
      <c r="F297" s="41" t="e">
        <f t="shared" si="93"/>
        <v>#DIV/0!</v>
      </c>
      <c r="G297" s="41" t="e">
        <f t="shared" si="94"/>
        <v>#DIV/0!</v>
      </c>
    </row>
    <row r="298" spans="1:8" s="1" customFormat="1" ht="63.75" x14ac:dyDescent="0.2">
      <c r="A298" s="6" t="s">
        <v>810</v>
      </c>
      <c r="B298" s="27" t="s">
        <v>466</v>
      </c>
      <c r="C298" s="36">
        <v>0</v>
      </c>
      <c r="D298" s="36">
        <v>0</v>
      </c>
      <c r="E298" s="17">
        <v>120</v>
      </c>
      <c r="F298" s="18">
        <v>0</v>
      </c>
      <c r="G298" s="18">
        <v>0</v>
      </c>
    </row>
    <row r="299" spans="1:8" s="1" customFormat="1" ht="63.75" x14ac:dyDescent="0.2">
      <c r="A299" s="6" t="s">
        <v>467</v>
      </c>
      <c r="B299" s="27" t="s">
        <v>466</v>
      </c>
      <c r="C299" s="36">
        <v>164.2</v>
      </c>
      <c r="D299" s="36">
        <v>164.2</v>
      </c>
      <c r="E299" s="17">
        <v>600.5</v>
      </c>
      <c r="F299" s="18">
        <f t="shared" si="93"/>
        <v>3.6571254567600491</v>
      </c>
      <c r="G299" s="18">
        <f t="shared" si="94"/>
        <v>3.6571254567600491</v>
      </c>
    </row>
    <row r="300" spans="1:8" s="1" customFormat="1" ht="63.75" x14ac:dyDescent="0.2">
      <c r="A300" s="6" t="s">
        <v>766</v>
      </c>
      <c r="B300" s="27" t="s">
        <v>772</v>
      </c>
      <c r="C300" s="17">
        <f>C301+C303</f>
        <v>1149</v>
      </c>
      <c r="D300" s="17">
        <f t="shared" ref="D300:E300" si="107">D301+D303</f>
        <v>1149</v>
      </c>
      <c r="E300" s="17">
        <f t="shared" si="107"/>
        <v>3361.3</v>
      </c>
      <c r="F300" s="18">
        <f t="shared" si="93"/>
        <v>2.9254134029590952</v>
      </c>
      <c r="G300" s="18">
        <f t="shared" si="94"/>
        <v>2.9254134029590952</v>
      </c>
    </row>
    <row r="301" spans="1:8" s="1" customFormat="1" ht="89.25" x14ac:dyDescent="0.2">
      <c r="A301" s="6" t="s">
        <v>765</v>
      </c>
      <c r="B301" s="27" t="s">
        <v>717</v>
      </c>
      <c r="C301" s="17">
        <f t="shared" ref="C301:E301" si="108">C302</f>
        <v>3</v>
      </c>
      <c r="D301" s="17">
        <f t="shared" si="108"/>
        <v>3</v>
      </c>
      <c r="E301" s="17">
        <f t="shared" si="108"/>
        <v>0.5</v>
      </c>
      <c r="F301" s="18">
        <f t="shared" si="93"/>
        <v>0.16666666666666666</v>
      </c>
      <c r="G301" s="18">
        <f t="shared" si="94"/>
        <v>0.16666666666666666</v>
      </c>
    </row>
    <row r="302" spans="1:8" s="1" customFormat="1" ht="89.25" x14ac:dyDescent="0.2">
      <c r="A302" s="6" t="s">
        <v>718</v>
      </c>
      <c r="B302" s="27" t="s">
        <v>717</v>
      </c>
      <c r="C302" s="36">
        <v>3</v>
      </c>
      <c r="D302" s="36">
        <v>3</v>
      </c>
      <c r="E302" s="17">
        <v>0.5</v>
      </c>
      <c r="F302" s="18">
        <f t="shared" si="93"/>
        <v>0.16666666666666666</v>
      </c>
      <c r="G302" s="18">
        <f t="shared" si="94"/>
        <v>0.16666666666666666</v>
      </c>
    </row>
    <row r="303" spans="1:8" s="1" customFormat="1" ht="76.5" x14ac:dyDescent="0.2">
      <c r="A303" s="6" t="s">
        <v>668</v>
      </c>
      <c r="B303" s="27" t="s">
        <v>469</v>
      </c>
      <c r="C303" s="17">
        <f>SUM(C304:C305)</f>
        <v>1146</v>
      </c>
      <c r="D303" s="17">
        <f t="shared" ref="D303" si="109">SUM(D304:D305)</f>
        <v>1146</v>
      </c>
      <c r="E303" s="17">
        <f>SUM(E304:E305)</f>
        <v>3360.8</v>
      </c>
      <c r="F303" s="18">
        <f t="shared" si="93"/>
        <v>2.9326352530541016</v>
      </c>
      <c r="G303" s="18">
        <f t="shared" si="94"/>
        <v>2.9326352530541016</v>
      </c>
    </row>
    <row r="304" spans="1:8" s="1" customFormat="1" ht="76.5" x14ac:dyDescent="0.2">
      <c r="A304" s="6" t="s">
        <v>468</v>
      </c>
      <c r="B304" s="27" t="s">
        <v>469</v>
      </c>
      <c r="C304" s="36">
        <v>60</v>
      </c>
      <c r="D304" s="36">
        <v>60</v>
      </c>
      <c r="E304" s="17">
        <v>280.5</v>
      </c>
      <c r="F304" s="18">
        <f t="shared" si="93"/>
        <v>4.6749999999999998</v>
      </c>
      <c r="G304" s="18">
        <f t="shared" si="94"/>
        <v>4.6749999999999998</v>
      </c>
    </row>
    <row r="305" spans="1:7" s="1" customFormat="1" ht="76.5" x14ac:dyDescent="0.2">
      <c r="A305" s="6" t="s">
        <v>470</v>
      </c>
      <c r="B305" s="27" t="s">
        <v>469</v>
      </c>
      <c r="C305" s="36">
        <v>1086</v>
      </c>
      <c r="D305" s="36">
        <v>1086</v>
      </c>
      <c r="E305" s="17">
        <v>3080.3</v>
      </c>
      <c r="F305" s="18">
        <f t="shared" si="93"/>
        <v>2.8363720073664829</v>
      </c>
      <c r="G305" s="18">
        <f t="shared" si="94"/>
        <v>2.8363720073664829</v>
      </c>
    </row>
    <row r="306" spans="1:7" s="1" customFormat="1" ht="38.25" x14ac:dyDescent="0.2">
      <c r="A306" s="6" t="s">
        <v>472</v>
      </c>
      <c r="B306" s="27" t="s">
        <v>471</v>
      </c>
      <c r="C306" s="17">
        <f>C307+C312</f>
        <v>6263.7</v>
      </c>
      <c r="D306" s="17">
        <f t="shared" ref="D306" si="110">D307+D312</f>
        <v>6263.7</v>
      </c>
      <c r="E306" s="17">
        <f>E307+E312</f>
        <v>7340.7</v>
      </c>
      <c r="F306" s="18">
        <f t="shared" si="93"/>
        <v>1.1719431007232146</v>
      </c>
      <c r="G306" s="18">
        <f t="shared" si="94"/>
        <v>1.1719431007232146</v>
      </c>
    </row>
    <row r="307" spans="1:7" s="1" customFormat="1" ht="76.5" x14ac:dyDescent="0.2">
      <c r="A307" s="6" t="s">
        <v>669</v>
      </c>
      <c r="B307" s="27" t="s">
        <v>474</v>
      </c>
      <c r="C307" s="17">
        <f>SUM(C308:C311)</f>
        <v>5763.3</v>
      </c>
      <c r="D307" s="17">
        <f t="shared" ref="D307" si="111">SUM(D308:D311)</f>
        <v>5763.3</v>
      </c>
      <c r="E307" s="17">
        <f>SUM(E308:E311)</f>
        <v>6112.9</v>
      </c>
      <c r="F307" s="18">
        <f t="shared" si="93"/>
        <v>1.0606596914961912</v>
      </c>
      <c r="G307" s="18">
        <f t="shared" si="94"/>
        <v>1.0606596914961912</v>
      </c>
    </row>
    <row r="308" spans="1:7" s="1" customFormat="1" ht="76.5" x14ac:dyDescent="0.2">
      <c r="A308" s="6" t="s">
        <v>473</v>
      </c>
      <c r="B308" s="27" t="s">
        <v>474</v>
      </c>
      <c r="C308" s="36">
        <v>720</v>
      </c>
      <c r="D308" s="36">
        <v>720</v>
      </c>
      <c r="E308" s="17">
        <v>647</v>
      </c>
      <c r="F308" s="18">
        <f t="shared" si="93"/>
        <v>0.89861111111111114</v>
      </c>
      <c r="G308" s="18">
        <f t="shared" si="94"/>
        <v>0.89861111111111114</v>
      </c>
    </row>
    <row r="309" spans="1:7" s="1" customFormat="1" ht="76.5" x14ac:dyDescent="0.2">
      <c r="A309" s="6" t="s">
        <v>475</v>
      </c>
      <c r="B309" s="27" t="s">
        <v>474</v>
      </c>
      <c r="C309" s="36">
        <v>43.3</v>
      </c>
      <c r="D309" s="36">
        <v>43.3</v>
      </c>
      <c r="E309" s="17">
        <v>231.4</v>
      </c>
      <c r="F309" s="18">
        <f t="shared" si="93"/>
        <v>5.344110854503465</v>
      </c>
      <c r="G309" s="18">
        <f t="shared" si="94"/>
        <v>5.344110854503465</v>
      </c>
    </row>
    <row r="310" spans="1:7" s="1" customFormat="1" ht="76.5" x14ac:dyDescent="0.2">
      <c r="A310" s="6" t="s">
        <v>785</v>
      </c>
      <c r="B310" s="27" t="s">
        <v>474</v>
      </c>
      <c r="C310" s="36">
        <v>0</v>
      </c>
      <c r="D310" s="36">
        <v>0</v>
      </c>
      <c r="E310" s="17">
        <v>1</v>
      </c>
      <c r="F310" s="18">
        <v>0</v>
      </c>
      <c r="G310" s="18">
        <v>0</v>
      </c>
    </row>
    <row r="311" spans="1:7" s="1" customFormat="1" ht="76.5" x14ac:dyDescent="0.2">
      <c r="A311" s="6" t="s">
        <v>476</v>
      </c>
      <c r="B311" s="27" t="s">
        <v>474</v>
      </c>
      <c r="C311" s="36">
        <v>5000</v>
      </c>
      <c r="D311" s="36">
        <v>5000</v>
      </c>
      <c r="E311" s="17">
        <v>5233.5</v>
      </c>
      <c r="F311" s="18">
        <f t="shared" si="93"/>
        <v>1.0467</v>
      </c>
      <c r="G311" s="18">
        <f t="shared" si="94"/>
        <v>1.0467</v>
      </c>
    </row>
    <row r="312" spans="1:7" s="1" customFormat="1" ht="63.75" x14ac:dyDescent="0.2">
      <c r="A312" s="6" t="s">
        <v>670</v>
      </c>
      <c r="B312" s="27" t="s">
        <v>478</v>
      </c>
      <c r="C312" s="17">
        <f>SUM(C313:C315)</f>
        <v>500.4</v>
      </c>
      <c r="D312" s="17">
        <f t="shared" ref="D312:E312" si="112">SUM(D313:D315)</f>
        <v>500.4</v>
      </c>
      <c r="E312" s="17">
        <f t="shared" si="112"/>
        <v>1227.8</v>
      </c>
      <c r="F312" s="18">
        <f t="shared" si="93"/>
        <v>2.4536370903277378</v>
      </c>
      <c r="G312" s="18">
        <f t="shared" si="94"/>
        <v>2.4536370903277378</v>
      </c>
    </row>
    <row r="313" spans="1:7" s="1" customFormat="1" ht="63.75" x14ac:dyDescent="0.2">
      <c r="A313" s="6" t="s">
        <v>719</v>
      </c>
      <c r="B313" s="27" t="s">
        <v>720</v>
      </c>
      <c r="C313" s="36">
        <v>35</v>
      </c>
      <c r="D313" s="36">
        <v>35</v>
      </c>
      <c r="E313" s="17">
        <v>32.4</v>
      </c>
      <c r="F313" s="18">
        <f t="shared" si="93"/>
        <v>0.92571428571428571</v>
      </c>
      <c r="G313" s="18">
        <f t="shared" si="94"/>
        <v>0.92571428571428571</v>
      </c>
    </row>
    <row r="314" spans="1:7" s="1" customFormat="1" ht="63.75" x14ac:dyDescent="0.2">
      <c r="A314" s="6" t="s">
        <v>477</v>
      </c>
      <c r="B314" s="27" t="s">
        <v>478</v>
      </c>
      <c r="C314" s="36">
        <v>30</v>
      </c>
      <c r="D314" s="36">
        <v>30</v>
      </c>
      <c r="E314" s="17">
        <v>80.099999999999994</v>
      </c>
      <c r="F314" s="18">
        <f t="shared" si="93"/>
        <v>2.67</v>
      </c>
      <c r="G314" s="18">
        <f t="shared" si="94"/>
        <v>2.67</v>
      </c>
    </row>
    <row r="315" spans="1:7" s="1" customFormat="1" ht="63.75" x14ac:dyDescent="0.2">
      <c r="A315" s="6" t="s">
        <v>479</v>
      </c>
      <c r="B315" s="27" t="s">
        <v>478</v>
      </c>
      <c r="C315" s="36">
        <v>435.4</v>
      </c>
      <c r="D315" s="36">
        <v>435.4</v>
      </c>
      <c r="E315" s="17">
        <v>1115.3</v>
      </c>
      <c r="F315" s="18">
        <f t="shared" si="93"/>
        <v>2.5615525953146534</v>
      </c>
      <c r="G315" s="18">
        <f t="shared" si="94"/>
        <v>2.5615525953146534</v>
      </c>
    </row>
    <row r="316" spans="1:7" s="1" customFormat="1" ht="13.15" customHeight="1" x14ac:dyDescent="0.2">
      <c r="A316" s="6" t="s">
        <v>481</v>
      </c>
      <c r="B316" s="27" t="s">
        <v>480</v>
      </c>
      <c r="C316" s="17">
        <f t="shared" ref="C316" si="113">C317+C321</f>
        <v>16578.900000000001</v>
      </c>
      <c r="D316" s="17">
        <f t="shared" ref="D316" si="114">D317+D321</f>
        <v>16578.900000000001</v>
      </c>
      <c r="E316" s="17">
        <f>E317+E321</f>
        <v>13405.800000000001</v>
      </c>
      <c r="F316" s="18">
        <f t="shared" si="93"/>
        <v>0.80860611982700903</v>
      </c>
      <c r="G316" s="18">
        <f t="shared" si="94"/>
        <v>0.80860611982700903</v>
      </c>
    </row>
    <row r="317" spans="1:7" s="1" customFormat="1" ht="13.15" customHeight="1" x14ac:dyDescent="0.2">
      <c r="A317" s="6" t="s">
        <v>671</v>
      </c>
      <c r="B317" s="27" t="s">
        <v>483</v>
      </c>
      <c r="C317" s="17">
        <f>SUM(C318:C320)</f>
        <v>16181.7</v>
      </c>
      <c r="D317" s="17">
        <f t="shared" ref="D317:E317" si="115">SUM(D318:D320)</f>
        <v>16181.7</v>
      </c>
      <c r="E317" s="17">
        <f t="shared" si="115"/>
        <v>11223.7</v>
      </c>
      <c r="F317" s="18">
        <f t="shared" si="93"/>
        <v>0.693604503853118</v>
      </c>
      <c r="G317" s="18">
        <f t="shared" si="94"/>
        <v>0.693604503853118</v>
      </c>
    </row>
    <row r="318" spans="1:7" s="1" customFormat="1" ht="79.5" customHeight="1" x14ac:dyDescent="0.2">
      <c r="A318" s="6" t="s">
        <v>721</v>
      </c>
      <c r="B318" s="27" t="s">
        <v>722</v>
      </c>
      <c r="C318" s="36">
        <v>1</v>
      </c>
      <c r="D318" s="36">
        <v>1</v>
      </c>
      <c r="E318" s="17">
        <v>6.2</v>
      </c>
      <c r="F318" s="18">
        <f t="shared" si="93"/>
        <v>6.2</v>
      </c>
      <c r="G318" s="18">
        <f t="shared" si="94"/>
        <v>6.2</v>
      </c>
    </row>
    <row r="319" spans="1:7" s="1" customFormat="1" ht="76.5" x14ac:dyDescent="0.2">
      <c r="A319" s="6" t="s">
        <v>482</v>
      </c>
      <c r="B319" s="27" t="s">
        <v>483</v>
      </c>
      <c r="C319" s="36">
        <v>16180.7</v>
      </c>
      <c r="D319" s="36">
        <v>16180.7</v>
      </c>
      <c r="E319" s="17">
        <v>11426.5</v>
      </c>
      <c r="F319" s="18">
        <f t="shared" si="93"/>
        <v>0.70618082036005858</v>
      </c>
      <c r="G319" s="18">
        <f t="shared" si="94"/>
        <v>0.70618082036005858</v>
      </c>
    </row>
    <row r="320" spans="1:7" s="1" customFormat="1" ht="76.5" x14ac:dyDescent="0.2">
      <c r="A320" s="6" t="s">
        <v>484</v>
      </c>
      <c r="B320" s="27" t="s">
        <v>483</v>
      </c>
      <c r="C320" s="36">
        <v>0</v>
      </c>
      <c r="D320" s="36">
        <v>0</v>
      </c>
      <c r="E320" s="17">
        <v>-209</v>
      </c>
      <c r="F320" s="18">
        <v>0</v>
      </c>
      <c r="G320" s="18">
        <v>0</v>
      </c>
    </row>
    <row r="321" spans="1:7" s="1" customFormat="1" ht="63.75" x14ac:dyDescent="0.2">
      <c r="A321" s="6" t="s">
        <v>672</v>
      </c>
      <c r="B321" s="27" t="s">
        <v>486</v>
      </c>
      <c r="C321" s="17">
        <f>SUM(C322:C323)</f>
        <v>397.2</v>
      </c>
      <c r="D321" s="17">
        <f t="shared" ref="D321" si="116">SUM(D322:D323)</f>
        <v>397.2</v>
      </c>
      <c r="E321" s="17">
        <f>SUM(E322:E323)</f>
        <v>2182.1</v>
      </c>
      <c r="F321" s="18">
        <f t="shared" si="93"/>
        <v>5.4937059415911378</v>
      </c>
      <c r="G321" s="18">
        <f t="shared" si="94"/>
        <v>5.4937059415911378</v>
      </c>
    </row>
    <row r="322" spans="1:7" s="1" customFormat="1" ht="63.75" x14ac:dyDescent="0.2">
      <c r="A322" s="6" t="s">
        <v>485</v>
      </c>
      <c r="B322" s="27" t="s">
        <v>486</v>
      </c>
      <c r="C322" s="36">
        <v>0</v>
      </c>
      <c r="D322" s="36">
        <v>0</v>
      </c>
      <c r="E322" s="17">
        <v>1</v>
      </c>
      <c r="F322" s="18">
        <v>0</v>
      </c>
      <c r="G322" s="18">
        <v>0</v>
      </c>
    </row>
    <row r="323" spans="1:7" s="1" customFormat="1" ht="63.75" x14ac:dyDescent="0.2">
      <c r="A323" s="6" t="s">
        <v>487</v>
      </c>
      <c r="B323" s="27" t="s">
        <v>486</v>
      </c>
      <c r="C323" s="36">
        <v>397.2</v>
      </c>
      <c r="D323" s="36">
        <v>397.2</v>
      </c>
      <c r="E323" s="17">
        <v>2181.1</v>
      </c>
      <c r="F323" s="18">
        <f t="shared" si="93"/>
        <v>5.4911883182275929</v>
      </c>
      <c r="G323" s="18">
        <f t="shared" si="94"/>
        <v>5.4911883182275929</v>
      </c>
    </row>
    <row r="324" spans="1:7" s="1" customFormat="1" ht="51" x14ac:dyDescent="0.2">
      <c r="A324" s="6" t="s">
        <v>489</v>
      </c>
      <c r="B324" s="27" t="s">
        <v>488</v>
      </c>
      <c r="C324" s="17">
        <f>C325+C329</f>
        <v>4629.6000000000004</v>
      </c>
      <c r="D324" s="17">
        <f>D325+D329</f>
        <v>4629.6000000000004</v>
      </c>
      <c r="E324" s="17">
        <f>E325+E329</f>
        <v>15209.5</v>
      </c>
      <c r="F324" s="18">
        <f t="shared" si="93"/>
        <v>3.2852730257473644</v>
      </c>
      <c r="G324" s="18">
        <f t="shared" si="94"/>
        <v>3.2852730257473644</v>
      </c>
    </row>
    <row r="325" spans="1:7" s="1" customFormat="1" ht="76.5" x14ac:dyDescent="0.2">
      <c r="A325" s="6" t="s">
        <v>673</v>
      </c>
      <c r="B325" s="27" t="s">
        <v>491</v>
      </c>
      <c r="C325" s="17">
        <f t="shared" ref="C325" si="117">SUM(C326:C328)</f>
        <v>4500</v>
      </c>
      <c r="D325" s="17">
        <f t="shared" ref="D325:E325" si="118">SUM(D326:D328)</f>
        <v>4500</v>
      </c>
      <c r="E325" s="17">
        <f t="shared" si="118"/>
        <v>15194.5</v>
      </c>
      <c r="F325" s="18">
        <f t="shared" ref="F325:F387" si="119">E325/C325</f>
        <v>3.3765555555555555</v>
      </c>
      <c r="G325" s="18">
        <f t="shared" ref="G325:G387" si="120">E325/D325</f>
        <v>3.3765555555555555</v>
      </c>
    </row>
    <row r="326" spans="1:7" s="1" customFormat="1" ht="76.5" x14ac:dyDescent="0.2">
      <c r="A326" s="6" t="s">
        <v>490</v>
      </c>
      <c r="B326" s="27" t="s">
        <v>491</v>
      </c>
      <c r="C326" s="36">
        <v>4500</v>
      </c>
      <c r="D326" s="36">
        <v>4500</v>
      </c>
      <c r="E326" s="17">
        <v>15187.9</v>
      </c>
      <c r="F326" s="18">
        <f t="shared" si="119"/>
        <v>3.375088888888889</v>
      </c>
      <c r="G326" s="18">
        <f t="shared" si="120"/>
        <v>3.375088888888889</v>
      </c>
    </row>
    <row r="327" spans="1:7" s="1" customFormat="1" ht="76.5" x14ac:dyDescent="0.2">
      <c r="A327" s="6" t="s">
        <v>830</v>
      </c>
      <c r="B327" s="27" t="s">
        <v>831</v>
      </c>
      <c r="C327" s="36">
        <v>0</v>
      </c>
      <c r="D327" s="36">
        <v>0</v>
      </c>
      <c r="E327" s="17">
        <v>2</v>
      </c>
      <c r="F327" s="18">
        <v>0</v>
      </c>
      <c r="G327" s="18">
        <v>0</v>
      </c>
    </row>
    <row r="328" spans="1:7" s="1" customFormat="1" ht="76.5" x14ac:dyDescent="0.2">
      <c r="A328" s="6" t="s">
        <v>492</v>
      </c>
      <c r="B328" s="27" t="s">
        <v>491</v>
      </c>
      <c r="C328" s="36">
        <v>0</v>
      </c>
      <c r="D328" s="36">
        <v>0</v>
      </c>
      <c r="E328" s="17">
        <v>4.5999999999999996</v>
      </c>
      <c r="F328" s="18">
        <v>0</v>
      </c>
      <c r="G328" s="18">
        <v>0</v>
      </c>
    </row>
    <row r="329" spans="1:7" s="1" customFormat="1" ht="63.75" x14ac:dyDescent="0.2">
      <c r="A329" s="6" t="s">
        <v>674</v>
      </c>
      <c r="B329" s="27" t="s">
        <v>493</v>
      </c>
      <c r="C329" s="17">
        <f t="shared" ref="C329:E329" si="121">C330</f>
        <v>129.6</v>
      </c>
      <c r="D329" s="17">
        <f t="shared" si="121"/>
        <v>129.6</v>
      </c>
      <c r="E329" s="17">
        <f t="shared" si="121"/>
        <v>15</v>
      </c>
      <c r="F329" s="18">
        <f t="shared" si="119"/>
        <v>0.11574074074074074</v>
      </c>
      <c r="G329" s="18">
        <f t="shared" si="120"/>
        <v>0.11574074074074074</v>
      </c>
    </row>
    <row r="330" spans="1:7" s="1" customFormat="1" ht="63.75" x14ac:dyDescent="0.2">
      <c r="A330" s="6" t="s">
        <v>723</v>
      </c>
      <c r="B330" s="27" t="s">
        <v>724</v>
      </c>
      <c r="C330" s="36">
        <v>129.6</v>
      </c>
      <c r="D330" s="36">
        <v>129.6</v>
      </c>
      <c r="E330" s="17">
        <v>15</v>
      </c>
      <c r="F330" s="18">
        <f t="shared" si="119"/>
        <v>0.11574074074074074</v>
      </c>
      <c r="G330" s="18">
        <f t="shared" si="120"/>
        <v>0.11574074074074074</v>
      </c>
    </row>
    <row r="331" spans="1:7" s="1" customFormat="1" ht="51" x14ac:dyDescent="0.2">
      <c r="A331" s="6" t="s">
        <v>773</v>
      </c>
      <c r="B331" s="27" t="s">
        <v>774</v>
      </c>
      <c r="C331" s="17">
        <f>C332+C334</f>
        <v>3164.5</v>
      </c>
      <c r="D331" s="17">
        <f t="shared" ref="D331:E331" si="122">D332+D334</f>
        <v>3164.5</v>
      </c>
      <c r="E331" s="17">
        <f t="shared" si="122"/>
        <v>52.7</v>
      </c>
      <c r="F331" s="18">
        <f t="shared" si="119"/>
        <v>1.6653499762995735E-2</v>
      </c>
      <c r="G331" s="18">
        <f t="shared" si="120"/>
        <v>1.6653499762995735E-2</v>
      </c>
    </row>
    <row r="332" spans="1:7" s="1" customFormat="1" ht="76.5" x14ac:dyDescent="0.2">
      <c r="A332" s="6" t="s">
        <v>675</v>
      </c>
      <c r="B332" s="27" t="s">
        <v>495</v>
      </c>
      <c r="C332" s="17">
        <f t="shared" ref="C332:E332" si="123">C333</f>
        <v>3164.5</v>
      </c>
      <c r="D332" s="17">
        <f t="shared" si="123"/>
        <v>3164.5</v>
      </c>
      <c r="E332" s="17">
        <f t="shared" si="123"/>
        <v>18</v>
      </c>
      <c r="F332" s="18">
        <f t="shared" si="119"/>
        <v>5.6881023858429448E-3</v>
      </c>
      <c r="G332" s="18">
        <f t="shared" si="120"/>
        <v>5.6881023858429448E-3</v>
      </c>
    </row>
    <row r="333" spans="1:7" s="1" customFormat="1" ht="76.5" x14ac:dyDescent="0.2">
      <c r="A333" s="6" t="s">
        <v>494</v>
      </c>
      <c r="B333" s="27" t="s">
        <v>495</v>
      </c>
      <c r="C333" s="36">
        <v>3164.5</v>
      </c>
      <c r="D333" s="36">
        <v>3164.5</v>
      </c>
      <c r="E333" s="17">
        <v>18</v>
      </c>
      <c r="F333" s="18">
        <f t="shared" si="119"/>
        <v>5.6881023858429448E-3</v>
      </c>
      <c r="G333" s="18">
        <f t="shared" si="120"/>
        <v>5.6881023858429448E-3</v>
      </c>
    </row>
    <row r="334" spans="1:7" s="1" customFormat="1" ht="63.75" x14ac:dyDescent="0.2">
      <c r="A334" s="6" t="s">
        <v>727</v>
      </c>
      <c r="B334" s="27" t="s">
        <v>726</v>
      </c>
      <c r="C334" s="17">
        <f>C336+C335</f>
        <v>0</v>
      </c>
      <c r="D334" s="17">
        <f t="shared" ref="D334:E334" si="124">D336+D335</f>
        <v>0</v>
      </c>
      <c r="E334" s="17">
        <f t="shared" si="124"/>
        <v>34.700000000000003</v>
      </c>
      <c r="F334" s="18">
        <v>0</v>
      </c>
      <c r="G334" s="18">
        <v>0</v>
      </c>
    </row>
    <row r="335" spans="1:7" s="1" customFormat="1" ht="63.75" x14ac:dyDescent="0.2">
      <c r="A335" s="6" t="s">
        <v>832</v>
      </c>
      <c r="B335" s="27" t="s">
        <v>726</v>
      </c>
      <c r="C335" s="36">
        <v>0</v>
      </c>
      <c r="D335" s="36">
        <v>0</v>
      </c>
      <c r="E335" s="17">
        <v>2.5</v>
      </c>
      <c r="F335" s="18">
        <v>0</v>
      </c>
      <c r="G335" s="18">
        <v>0</v>
      </c>
    </row>
    <row r="336" spans="1:7" s="1" customFormat="1" ht="63.75" x14ac:dyDescent="0.2">
      <c r="A336" s="6" t="s">
        <v>725</v>
      </c>
      <c r="B336" s="27" t="s">
        <v>726</v>
      </c>
      <c r="C336" s="36">
        <v>0</v>
      </c>
      <c r="D336" s="36">
        <v>0</v>
      </c>
      <c r="E336" s="17">
        <v>32.200000000000003</v>
      </c>
      <c r="F336" s="18">
        <v>0</v>
      </c>
      <c r="G336" s="18">
        <v>0</v>
      </c>
    </row>
    <row r="337" spans="1:7" s="1" customFormat="1" ht="38.25" x14ac:dyDescent="0.2">
      <c r="A337" s="6" t="s">
        <v>496</v>
      </c>
      <c r="B337" s="27" t="s">
        <v>497</v>
      </c>
      <c r="C337" s="17">
        <f>C338+C341</f>
        <v>136.4</v>
      </c>
      <c r="D337" s="17">
        <f t="shared" ref="D337:E337" si="125">D338+D341</f>
        <v>136.4</v>
      </c>
      <c r="E337" s="17">
        <f t="shared" si="125"/>
        <v>73</v>
      </c>
      <c r="F337" s="18">
        <f t="shared" si="119"/>
        <v>0.53519061583577709</v>
      </c>
      <c r="G337" s="18">
        <f t="shared" si="120"/>
        <v>0.53519061583577709</v>
      </c>
    </row>
    <row r="338" spans="1:7" s="1" customFormat="1" ht="76.5" x14ac:dyDescent="0.2">
      <c r="A338" s="6" t="s">
        <v>676</v>
      </c>
      <c r="B338" s="27" t="s">
        <v>499</v>
      </c>
      <c r="C338" s="17">
        <f t="shared" ref="C338" si="126">C339+C340</f>
        <v>0</v>
      </c>
      <c r="D338" s="17">
        <f t="shared" ref="D338:E338" si="127">D339+D340</f>
        <v>0</v>
      </c>
      <c r="E338" s="17">
        <f t="shared" si="127"/>
        <v>-31</v>
      </c>
      <c r="F338" s="18">
        <v>0</v>
      </c>
      <c r="G338" s="18">
        <v>0</v>
      </c>
    </row>
    <row r="339" spans="1:7" s="1" customFormat="1" ht="76.5" x14ac:dyDescent="0.2">
      <c r="A339" s="6" t="s">
        <v>498</v>
      </c>
      <c r="B339" s="27" t="s">
        <v>499</v>
      </c>
      <c r="C339" s="36">
        <v>0</v>
      </c>
      <c r="D339" s="36">
        <v>0</v>
      </c>
      <c r="E339" s="17">
        <v>-31</v>
      </c>
      <c r="F339" s="18">
        <v>0</v>
      </c>
      <c r="G339" s="18">
        <v>0</v>
      </c>
    </row>
    <row r="340" spans="1:7" s="1" customFormat="1" ht="76.5" hidden="1" x14ac:dyDescent="0.2">
      <c r="A340" s="6" t="s">
        <v>500</v>
      </c>
      <c r="B340" s="27" t="s">
        <v>499</v>
      </c>
      <c r="C340" s="36"/>
      <c r="D340" s="36"/>
      <c r="E340" s="17"/>
      <c r="F340" s="41" t="e">
        <f t="shared" si="119"/>
        <v>#DIV/0!</v>
      </c>
      <c r="G340" s="41" t="e">
        <f t="shared" si="120"/>
        <v>#DIV/0!</v>
      </c>
    </row>
    <row r="341" spans="1:7" s="1" customFormat="1" ht="63.75" x14ac:dyDescent="0.2">
      <c r="A341" s="6" t="s">
        <v>677</v>
      </c>
      <c r="B341" s="27" t="s">
        <v>502</v>
      </c>
      <c r="C341" s="17">
        <f>C342+C343</f>
        <v>136.4</v>
      </c>
      <c r="D341" s="17">
        <f t="shared" ref="D341:E341" si="128">D342+D343</f>
        <v>136.4</v>
      </c>
      <c r="E341" s="17">
        <f t="shared" si="128"/>
        <v>104</v>
      </c>
      <c r="F341" s="18">
        <f t="shared" si="119"/>
        <v>0.76246334310850439</v>
      </c>
      <c r="G341" s="18">
        <f t="shared" si="120"/>
        <v>0.76246334310850439</v>
      </c>
    </row>
    <row r="342" spans="1:7" s="1" customFormat="1" ht="63.75" x14ac:dyDescent="0.2">
      <c r="A342" s="6" t="s">
        <v>501</v>
      </c>
      <c r="B342" s="27" t="s">
        <v>502</v>
      </c>
      <c r="C342" s="36">
        <v>2</v>
      </c>
      <c r="D342" s="36">
        <v>2</v>
      </c>
      <c r="E342" s="17">
        <v>6.9</v>
      </c>
      <c r="F342" s="18">
        <f t="shared" si="119"/>
        <v>3.45</v>
      </c>
      <c r="G342" s="18">
        <f t="shared" si="120"/>
        <v>3.45</v>
      </c>
    </row>
    <row r="343" spans="1:7" s="1" customFormat="1" ht="63.75" x14ac:dyDescent="0.2">
      <c r="A343" s="6" t="s">
        <v>728</v>
      </c>
      <c r="B343" s="27" t="s">
        <v>729</v>
      </c>
      <c r="C343" s="36">
        <v>134.4</v>
      </c>
      <c r="D343" s="36">
        <v>134.4</v>
      </c>
      <c r="E343" s="17">
        <v>97.1</v>
      </c>
      <c r="F343" s="18">
        <f t="shared" si="119"/>
        <v>0.72247023809523803</v>
      </c>
      <c r="G343" s="18">
        <f t="shared" si="120"/>
        <v>0.72247023809523803</v>
      </c>
    </row>
    <row r="344" spans="1:7" s="1" customFormat="1" ht="38.25" x14ac:dyDescent="0.2">
      <c r="A344" s="6" t="s">
        <v>504</v>
      </c>
      <c r="B344" s="27" t="s">
        <v>503</v>
      </c>
      <c r="C344" s="17">
        <f>C345+C350+C353</f>
        <v>1094473.5</v>
      </c>
      <c r="D344" s="17">
        <f t="shared" ref="D344:E344" si="129">D345+D350+D353</f>
        <v>1094473.5</v>
      </c>
      <c r="E344" s="17">
        <f t="shared" si="129"/>
        <v>1570094</v>
      </c>
      <c r="F344" s="18">
        <f t="shared" si="119"/>
        <v>1.4345655696551813</v>
      </c>
      <c r="G344" s="18">
        <f t="shared" si="120"/>
        <v>1.4345655696551813</v>
      </c>
    </row>
    <row r="345" spans="1:7" s="1" customFormat="1" ht="63.75" x14ac:dyDescent="0.2">
      <c r="A345" s="6" t="s">
        <v>678</v>
      </c>
      <c r="B345" s="27" t="s">
        <v>506</v>
      </c>
      <c r="C345" s="17">
        <f>SUM(C346:C349)</f>
        <v>989262.5</v>
      </c>
      <c r="D345" s="17">
        <f t="shared" ref="D345" si="130">SUM(D346:D349)</f>
        <v>989262.5</v>
      </c>
      <c r="E345" s="17">
        <f>SUM(E346:E349)</f>
        <v>1346541.0999999999</v>
      </c>
      <c r="F345" s="18">
        <f t="shared" si="119"/>
        <v>1.3611565181132408</v>
      </c>
      <c r="G345" s="18">
        <f t="shared" si="120"/>
        <v>1.3611565181132408</v>
      </c>
    </row>
    <row r="346" spans="1:7" s="1" customFormat="1" ht="63.75" x14ac:dyDescent="0.2">
      <c r="A346" s="6" t="s">
        <v>505</v>
      </c>
      <c r="B346" s="27" t="s">
        <v>506</v>
      </c>
      <c r="C346" s="36">
        <v>900</v>
      </c>
      <c r="D346" s="36">
        <v>900</v>
      </c>
      <c r="E346" s="17">
        <v>1702.4</v>
      </c>
      <c r="F346" s="18">
        <f t="shared" si="119"/>
        <v>1.8915555555555557</v>
      </c>
      <c r="G346" s="18">
        <f t="shared" si="120"/>
        <v>1.8915555555555557</v>
      </c>
    </row>
    <row r="347" spans="1:7" s="1" customFormat="1" ht="63.75" x14ac:dyDescent="0.2">
      <c r="A347" s="6" t="s">
        <v>507</v>
      </c>
      <c r="B347" s="27" t="s">
        <v>506</v>
      </c>
      <c r="C347" s="36">
        <v>0</v>
      </c>
      <c r="D347" s="36">
        <v>0</v>
      </c>
      <c r="E347" s="17">
        <v>11.5</v>
      </c>
      <c r="F347" s="18">
        <v>0</v>
      </c>
      <c r="G347" s="18">
        <v>0</v>
      </c>
    </row>
    <row r="348" spans="1:7" s="1" customFormat="1" ht="63.75" x14ac:dyDescent="0.2">
      <c r="A348" s="6" t="s">
        <v>508</v>
      </c>
      <c r="B348" s="27" t="s">
        <v>506</v>
      </c>
      <c r="C348" s="36">
        <v>362.5</v>
      </c>
      <c r="D348" s="36">
        <v>362.5</v>
      </c>
      <c r="E348" s="17">
        <v>125.5</v>
      </c>
      <c r="F348" s="18">
        <f t="shared" si="119"/>
        <v>0.34620689655172415</v>
      </c>
      <c r="G348" s="18">
        <f t="shared" si="120"/>
        <v>0.34620689655172415</v>
      </c>
    </row>
    <row r="349" spans="1:7" s="1" customFormat="1" ht="63.75" x14ac:dyDescent="0.2">
      <c r="A349" s="6" t="s">
        <v>509</v>
      </c>
      <c r="B349" s="27" t="s">
        <v>506</v>
      </c>
      <c r="C349" s="17">
        <v>988000</v>
      </c>
      <c r="D349" s="17">
        <v>988000</v>
      </c>
      <c r="E349" s="17">
        <v>1344701.7</v>
      </c>
      <c r="F349" s="18">
        <f t="shared" si="119"/>
        <v>1.3610341093117408</v>
      </c>
      <c r="G349" s="18">
        <f t="shared" si="120"/>
        <v>1.3610341093117408</v>
      </c>
    </row>
    <row r="350" spans="1:7" s="1" customFormat="1" ht="76.5" x14ac:dyDescent="0.2">
      <c r="A350" s="6" t="s">
        <v>679</v>
      </c>
      <c r="B350" s="27" t="s">
        <v>510</v>
      </c>
      <c r="C350" s="17">
        <f t="shared" ref="C350" si="131">C352+C351</f>
        <v>1</v>
      </c>
      <c r="D350" s="17">
        <f t="shared" ref="D350:E350" si="132">D352+D351</f>
        <v>1</v>
      </c>
      <c r="E350" s="17">
        <f t="shared" si="132"/>
        <v>4.5999999999999996</v>
      </c>
      <c r="F350" s="18">
        <f t="shared" si="119"/>
        <v>4.5999999999999996</v>
      </c>
      <c r="G350" s="18">
        <f t="shared" si="120"/>
        <v>4.5999999999999996</v>
      </c>
    </row>
    <row r="351" spans="1:7" s="1" customFormat="1" ht="76.5" x14ac:dyDescent="0.2">
      <c r="A351" s="6" t="s">
        <v>730</v>
      </c>
      <c r="B351" s="27" t="s">
        <v>731</v>
      </c>
      <c r="C351" s="36">
        <v>1</v>
      </c>
      <c r="D351" s="36">
        <v>1</v>
      </c>
      <c r="E351" s="17">
        <v>1.6</v>
      </c>
      <c r="F351" s="18">
        <f t="shared" si="119"/>
        <v>1.6</v>
      </c>
      <c r="G351" s="18">
        <f t="shared" si="120"/>
        <v>1.6</v>
      </c>
    </row>
    <row r="352" spans="1:7" s="1" customFormat="1" ht="76.5" x14ac:dyDescent="0.2">
      <c r="A352" s="6" t="s">
        <v>833</v>
      </c>
      <c r="B352" s="27" t="s">
        <v>731</v>
      </c>
      <c r="C352" s="36">
        <v>0</v>
      </c>
      <c r="D352" s="36">
        <v>0</v>
      </c>
      <c r="E352" s="17">
        <v>3</v>
      </c>
      <c r="F352" s="18">
        <v>0</v>
      </c>
      <c r="G352" s="18">
        <v>0</v>
      </c>
    </row>
    <row r="353" spans="1:7" s="1" customFormat="1" ht="63.75" x14ac:dyDescent="0.2">
      <c r="A353" s="6" t="s">
        <v>680</v>
      </c>
      <c r="B353" s="27" t="s">
        <v>512</v>
      </c>
      <c r="C353" s="17">
        <f>C354+C355</f>
        <v>105210</v>
      </c>
      <c r="D353" s="17">
        <f t="shared" ref="D353" si="133">D354+D355</f>
        <v>105210</v>
      </c>
      <c r="E353" s="17">
        <f>E354+E355</f>
        <v>223548.30000000002</v>
      </c>
      <c r="F353" s="18">
        <f t="shared" si="119"/>
        <v>2.1247818648417454</v>
      </c>
      <c r="G353" s="18">
        <f t="shared" si="120"/>
        <v>2.1247818648417454</v>
      </c>
    </row>
    <row r="354" spans="1:7" s="1" customFormat="1" ht="63.75" x14ac:dyDescent="0.2">
      <c r="A354" s="6" t="s">
        <v>511</v>
      </c>
      <c r="B354" s="27" t="s">
        <v>512</v>
      </c>
      <c r="C354" s="17">
        <v>210</v>
      </c>
      <c r="D354" s="17">
        <v>210</v>
      </c>
      <c r="E354" s="17">
        <v>900.2</v>
      </c>
      <c r="F354" s="18">
        <f t="shared" si="119"/>
        <v>4.2866666666666671</v>
      </c>
      <c r="G354" s="18">
        <f t="shared" si="120"/>
        <v>4.2866666666666671</v>
      </c>
    </row>
    <row r="355" spans="1:7" s="1" customFormat="1" ht="63.75" x14ac:dyDescent="0.2">
      <c r="A355" s="6" t="s">
        <v>513</v>
      </c>
      <c r="B355" s="27" t="s">
        <v>512</v>
      </c>
      <c r="C355" s="36">
        <v>105000</v>
      </c>
      <c r="D355" s="36">
        <v>105000</v>
      </c>
      <c r="E355" s="17">
        <v>222648.1</v>
      </c>
      <c r="F355" s="18">
        <f t="shared" si="119"/>
        <v>2.1204580952380954</v>
      </c>
      <c r="G355" s="18">
        <f t="shared" si="120"/>
        <v>2.1204580952380954</v>
      </c>
    </row>
    <row r="356" spans="1:7" s="1" customFormat="1" ht="38.25" x14ac:dyDescent="0.2">
      <c r="A356" s="6" t="s">
        <v>515</v>
      </c>
      <c r="B356" s="27" t="s">
        <v>514</v>
      </c>
      <c r="C356" s="17">
        <f>C357+C359</f>
        <v>381.7</v>
      </c>
      <c r="D356" s="17">
        <f t="shared" ref="D356:E356" si="134">D357+D359</f>
        <v>381.7</v>
      </c>
      <c r="E356" s="17">
        <f t="shared" si="134"/>
        <v>276.39999999999998</v>
      </c>
      <c r="F356" s="18">
        <f t="shared" si="119"/>
        <v>0.72412889703955985</v>
      </c>
      <c r="G356" s="18">
        <f t="shared" si="120"/>
        <v>0.72412889703955985</v>
      </c>
    </row>
    <row r="357" spans="1:7" s="1" customFormat="1" ht="76.5" x14ac:dyDescent="0.2">
      <c r="A357" s="6" t="s">
        <v>684</v>
      </c>
      <c r="B357" s="27" t="s">
        <v>517</v>
      </c>
      <c r="C357" s="17">
        <f t="shared" ref="C357:E357" si="135">C358</f>
        <v>0</v>
      </c>
      <c r="D357" s="17">
        <f t="shared" si="135"/>
        <v>0</v>
      </c>
      <c r="E357" s="17">
        <f t="shared" si="135"/>
        <v>-50</v>
      </c>
      <c r="F357" s="18">
        <v>0</v>
      </c>
      <c r="G357" s="18">
        <v>0</v>
      </c>
    </row>
    <row r="358" spans="1:7" s="1" customFormat="1" ht="76.5" x14ac:dyDescent="0.2">
      <c r="A358" s="6" t="s">
        <v>516</v>
      </c>
      <c r="B358" s="27" t="s">
        <v>517</v>
      </c>
      <c r="C358" s="36">
        <v>0</v>
      </c>
      <c r="D358" s="36">
        <v>0</v>
      </c>
      <c r="E358" s="17">
        <v>-50</v>
      </c>
      <c r="F358" s="18">
        <v>0</v>
      </c>
      <c r="G358" s="18">
        <v>0</v>
      </c>
    </row>
    <row r="359" spans="1:7" s="1" customFormat="1" ht="63.75" x14ac:dyDescent="0.2">
      <c r="A359" s="6" t="s">
        <v>683</v>
      </c>
      <c r="B359" s="27" t="s">
        <v>519</v>
      </c>
      <c r="C359" s="17">
        <f t="shared" ref="C359:D359" si="136">C362+C363+C360+C361</f>
        <v>381.7</v>
      </c>
      <c r="D359" s="17">
        <f t="shared" si="136"/>
        <v>381.7</v>
      </c>
      <c r="E359" s="17">
        <f>E362+E363+E360+E361</f>
        <v>326.39999999999998</v>
      </c>
      <c r="F359" s="18">
        <f t="shared" si="119"/>
        <v>0.8551218234215352</v>
      </c>
      <c r="G359" s="18">
        <f t="shared" si="120"/>
        <v>0.8551218234215352</v>
      </c>
    </row>
    <row r="360" spans="1:7" s="1" customFormat="1" ht="63.75" x14ac:dyDescent="0.2">
      <c r="A360" s="6" t="s">
        <v>732</v>
      </c>
      <c r="B360" s="27" t="s">
        <v>733</v>
      </c>
      <c r="C360" s="36">
        <v>25</v>
      </c>
      <c r="D360" s="36">
        <v>25</v>
      </c>
      <c r="E360" s="17">
        <v>10</v>
      </c>
      <c r="F360" s="18">
        <f t="shared" si="119"/>
        <v>0.4</v>
      </c>
      <c r="G360" s="18">
        <f t="shared" si="120"/>
        <v>0.4</v>
      </c>
    </row>
    <row r="361" spans="1:7" s="1" customFormat="1" ht="63.75" x14ac:dyDescent="0.2">
      <c r="A361" s="6" t="s">
        <v>834</v>
      </c>
      <c r="B361" s="27" t="s">
        <v>733</v>
      </c>
      <c r="C361" s="36">
        <v>0</v>
      </c>
      <c r="D361" s="36">
        <v>0</v>
      </c>
      <c r="E361" s="17">
        <v>15</v>
      </c>
      <c r="F361" s="18">
        <v>0</v>
      </c>
      <c r="G361" s="18">
        <v>0</v>
      </c>
    </row>
    <row r="362" spans="1:7" s="1" customFormat="1" ht="63.75" x14ac:dyDescent="0.2">
      <c r="A362" s="6" t="s">
        <v>518</v>
      </c>
      <c r="B362" s="27" t="s">
        <v>519</v>
      </c>
      <c r="C362" s="36">
        <v>19.5</v>
      </c>
      <c r="D362" s="36">
        <v>19.5</v>
      </c>
      <c r="E362" s="17">
        <v>4.7</v>
      </c>
      <c r="F362" s="18">
        <f t="shared" si="119"/>
        <v>0.24102564102564103</v>
      </c>
      <c r="G362" s="18">
        <f t="shared" si="120"/>
        <v>0.24102564102564103</v>
      </c>
    </row>
    <row r="363" spans="1:7" s="1" customFormat="1" ht="63.75" x14ac:dyDescent="0.2">
      <c r="A363" s="6" t="s">
        <v>520</v>
      </c>
      <c r="B363" s="27" t="s">
        <v>519</v>
      </c>
      <c r="C363" s="36">
        <v>337.2</v>
      </c>
      <c r="D363" s="36">
        <v>337.2</v>
      </c>
      <c r="E363" s="17">
        <v>296.7</v>
      </c>
      <c r="F363" s="18">
        <f t="shared" si="119"/>
        <v>0.87989323843416367</v>
      </c>
      <c r="G363" s="18">
        <f t="shared" si="120"/>
        <v>0.87989323843416367</v>
      </c>
    </row>
    <row r="364" spans="1:7" s="1" customFormat="1" ht="51" x14ac:dyDescent="0.2">
      <c r="A364" s="6" t="s">
        <v>522</v>
      </c>
      <c r="B364" s="27" t="s">
        <v>521</v>
      </c>
      <c r="C364" s="17">
        <f>C365+C371</f>
        <v>9666.9000000000015</v>
      </c>
      <c r="D364" s="17">
        <f t="shared" ref="D364:E364" si="137">D365+D371</f>
        <v>9666.9000000000015</v>
      </c>
      <c r="E364" s="17">
        <f t="shared" si="137"/>
        <v>10538.099999999999</v>
      </c>
      <c r="F364" s="18">
        <f t="shared" si="119"/>
        <v>1.0901219625733169</v>
      </c>
      <c r="G364" s="18">
        <f t="shared" si="120"/>
        <v>1.0901219625733169</v>
      </c>
    </row>
    <row r="365" spans="1:7" s="1" customFormat="1" ht="89.25" x14ac:dyDescent="0.2">
      <c r="A365" s="6" t="s">
        <v>685</v>
      </c>
      <c r="B365" s="27" t="s">
        <v>524</v>
      </c>
      <c r="C365" s="17">
        <f>SUM(C366:C370)</f>
        <v>8432.7000000000007</v>
      </c>
      <c r="D365" s="17">
        <f t="shared" ref="D365:E365" si="138">SUM(D366:D370)</f>
        <v>8432.7000000000007</v>
      </c>
      <c r="E365" s="17">
        <f t="shared" si="138"/>
        <v>8124.7999999999993</v>
      </c>
      <c r="F365" s="18">
        <f t="shared" si="119"/>
        <v>0.96348737652234739</v>
      </c>
      <c r="G365" s="18">
        <f t="shared" si="120"/>
        <v>0.96348737652234739</v>
      </c>
    </row>
    <row r="366" spans="1:7" s="1" customFormat="1" ht="89.25" x14ac:dyDescent="0.2">
      <c r="A366" s="6" t="s">
        <v>523</v>
      </c>
      <c r="B366" s="27" t="s">
        <v>524</v>
      </c>
      <c r="C366" s="36">
        <v>5000</v>
      </c>
      <c r="D366" s="36">
        <v>5000</v>
      </c>
      <c r="E366" s="17">
        <v>7351.2</v>
      </c>
      <c r="F366" s="18">
        <f t="shared" si="119"/>
        <v>1.47024</v>
      </c>
      <c r="G366" s="18">
        <f t="shared" si="120"/>
        <v>1.47024</v>
      </c>
    </row>
    <row r="367" spans="1:7" s="1" customFormat="1" ht="89.25" x14ac:dyDescent="0.2">
      <c r="A367" s="6" t="s">
        <v>525</v>
      </c>
      <c r="B367" s="27" t="s">
        <v>524</v>
      </c>
      <c r="C367" s="36">
        <v>0</v>
      </c>
      <c r="D367" s="36">
        <v>0</v>
      </c>
      <c r="E367" s="17">
        <v>20</v>
      </c>
      <c r="F367" s="18">
        <v>0</v>
      </c>
      <c r="G367" s="18">
        <v>0</v>
      </c>
    </row>
    <row r="368" spans="1:7" s="1" customFormat="1" ht="89.25" x14ac:dyDescent="0.2">
      <c r="A368" s="6" t="s">
        <v>526</v>
      </c>
      <c r="B368" s="27" t="s">
        <v>524</v>
      </c>
      <c r="C368" s="36">
        <v>379.2</v>
      </c>
      <c r="D368" s="36">
        <v>379.2</v>
      </c>
      <c r="E368" s="17">
        <v>0</v>
      </c>
      <c r="F368" s="18">
        <f t="shared" si="119"/>
        <v>0</v>
      </c>
      <c r="G368" s="18">
        <f t="shared" si="120"/>
        <v>0</v>
      </c>
    </row>
    <row r="369" spans="1:7" s="1" customFormat="1" ht="89.25" x14ac:dyDescent="0.2">
      <c r="A369" s="6" t="s">
        <v>527</v>
      </c>
      <c r="B369" s="27" t="s">
        <v>524</v>
      </c>
      <c r="C369" s="36">
        <v>3053.5</v>
      </c>
      <c r="D369" s="36">
        <v>3053.5</v>
      </c>
      <c r="E369" s="17">
        <v>738.4</v>
      </c>
      <c r="F369" s="18">
        <f t="shared" si="119"/>
        <v>0.24182086130669722</v>
      </c>
      <c r="G369" s="18">
        <f t="shared" si="120"/>
        <v>0.24182086130669722</v>
      </c>
    </row>
    <row r="370" spans="1:7" s="1" customFormat="1" ht="89.25" x14ac:dyDescent="0.2">
      <c r="A370" s="6" t="s">
        <v>528</v>
      </c>
      <c r="B370" s="27" t="s">
        <v>524</v>
      </c>
      <c r="C370" s="36">
        <v>0</v>
      </c>
      <c r="D370" s="36">
        <v>0</v>
      </c>
      <c r="E370" s="17">
        <v>15.2</v>
      </c>
      <c r="F370" s="18">
        <v>0</v>
      </c>
      <c r="G370" s="18">
        <v>0</v>
      </c>
    </row>
    <row r="371" spans="1:7" s="1" customFormat="1" ht="76.5" x14ac:dyDescent="0.2">
      <c r="A371" s="6" t="s">
        <v>686</v>
      </c>
      <c r="B371" s="27" t="s">
        <v>529</v>
      </c>
      <c r="C371" s="17">
        <f>SUM(C372:C374)</f>
        <v>1234.2</v>
      </c>
      <c r="D371" s="17">
        <f t="shared" ref="D371:E371" si="139">SUM(D372:D374)</f>
        <v>1234.2</v>
      </c>
      <c r="E371" s="17">
        <f t="shared" si="139"/>
        <v>2413.3000000000002</v>
      </c>
      <c r="F371" s="18">
        <f t="shared" si="119"/>
        <v>1.9553556959974072</v>
      </c>
      <c r="G371" s="18">
        <f t="shared" si="120"/>
        <v>1.9553556959974072</v>
      </c>
    </row>
    <row r="372" spans="1:7" s="1" customFormat="1" ht="76.5" x14ac:dyDescent="0.2">
      <c r="A372" s="6" t="s">
        <v>734</v>
      </c>
      <c r="B372" s="27" t="s">
        <v>735</v>
      </c>
      <c r="C372" s="36">
        <v>500</v>
      </c>
      <c r="D372" s="36">
        <v>500</v>
      </c>
      <c r="E372" s="17">
        <v>100</v>
      </c>
      <c r="F372" s="18">
        <f t="shared" si="119"/>
        <v>0.2</v>
      </c>
      <c r="G372" s="18">
        <f t="shared" si="120"/>
        <v>0.2</v>
      </c>
    </row>
    <row r="373" spans="1:7" s="1" customFormat="1" ht="76.5" x14ac:dyDescent="0.2">
      <c r="A373" s="6" t="s">
        <v>811</v>
      </c>
      <c r="B373" s="27" t="s">
        <v>735</v>
      </c>
      <c r="C373" s="36">
        <v>0</v>
      </c>
      <c r="D373" s="36">
        <v>0</v>
      </c>
      <c r="E373" s="17">
        <v>42.5</v>
      </c>
      <c r="F373" s="18">
        <v>0</v>
      </c>
      <c r="G373" s="18">
        <v>0</v>
      </c>
    </row>
    <row r="374" spans="1:7" s="1" customFormat="1" ht="70.900000000000006" customHeight="1" x14ac:dyDescent="0.2">
      <c r="A374" s="6" t="s">
        <v>530</v>
      </c>
      <c r="B374" s="27" t="s">
        <v>529</v>
      </c>
      <c r="C374" s="36">
        <v>734.2</v>
      </c>
      <c r="D374" s="36">
        <v>734.2</v>
      </c>
      <c r="E374" s="17">
        <v>2270.8000000000002</v>
      </c>
      <c r="F374" s="18">
        <f t="shared" si="119"/>
        <v>3.0928902206483246</v>
      </c>
      <c r="G374" s="18">
        <f t="shared" si="120"/>
        <v>3.0928902206483246</v>
      </c>
    </row>
    <row r="375" spans="1:7" s="1" customFormat="1" ht="51" x14ac:dyDescent="0.2">
      <c r="A375" s="6" t="s">
        <v>532</v>
      </c>
      <c r="B375" s="27" t="s">
        <v>531</v>
      </c>
      <c r="C375" s="17">
        <f>C376+C380+C384</f>
        <v>1526.8999999999999</v>
      </c>
      <c r="D375" s="17">
        <f t="shared" ref="D375:E375" si="140">D376+D380+D384</f>
        <v>1526.8999999999999</v>
      </c>
      <c r="E375" s="17">
        <f t="shared" si="140"/>
        <v>3408.7999999999997</v>
      </c>
      <c r="F375" s="18">
        <f t="shared" si="119"/>
        <v>2.2324972165826185</v>
      </c>
      <c r="G375" s="18">
        <f t="shared" si="120"/>
        <v>2.2324972165826185</v>
      </c>
    </row>
    <row r="376" spans="1:7" s="1" customFormat="1" ht="102" x14ac:dyDescent="0.2">
      <c r="A376" s="6" t="s">
        <v>687</v>
      </c>
      <c r="B376" s="27" t="s">
        <v>534</v>
      </c>
      <c r="C376" s="17">
        <f t="shared" ref="C376" si="141">SUM(C377:C379)</f>
        <v>15</v>
      </c>
      <c r="D376" s="17">
        <f t="shared" ref="D376:E376" si="142">SUM(D377:D379)</f>
        <v>15</v>
      </c>
      <c r="E376" s="17">
        <f t="shared" si="142"/>
        <v>1701.3</v>
      </c>
      <c r="F376" s="18">
        <f t="shared" si="119"/>
        <v>113.42</v>
      </c>
      <c r="G376" s="18">
        <f t="shared" si="120"/>
        <v>113.42</v>
      </c>
    </row>
    <row r="377" spans="1:7" s="1" customFormat="1" ht="102" hidden="1" x14ac:dyDescent="0.2">
      <c r="A377" s="6" t="s">
        <v>533</v>
      </c>
      <c r="B377" s="27" t="s">
        <v>534</v>
      </c>
      <c r="C377" s="36"/>
      <c r="D377" s="36"/>
      <c r="E377" s="17"/>
      <c r="F377" s="41" t="e">
        <f t="shared" si="119"/>
        <v>#DIV/0!</v>
      </c>
      <c r="G377" s="41" t="e">
        <f t="shared" si="120"/>
        <v>#DIV/0!</v>
      </c>
    </row>
    <row r="378" spans="1:7" s="1" customFormat="1" ht="99" customHeight="1" x14ac:dyDescent="0.2">
      <c r="A378" s="6" t="s">
        <v>535</v>
      </c>
      <c r="B378" s="27" t="s">
        <v>534</v>
      </c>
      <c r="C378" s="36">
        <v>0</v>
      </c>
      <c r="D378" s="36">
        <v>0</v>
      </c>
      <c r="E378" s="17">
        <v>1686.3</v>
      </c>
      <c r="F378" s="18">
        <v>0</v>
      </c>
      <c r="G378" s="18">
        <v>0</v>
      </c>
    </row>
    <row r="379" spans="1:7" s="1" customFormat="1" ht="102" x14ac:dyDescent="0.2">
      <c r="A379" s="6" t="s">
        <v>536</v>
      </c>
      <c r="B379" s="27" t="s">
        <v>534</v>
      </c>
      <c r="C379" s="36">
        <v>15</v>
      </c>
      <c r="D379" s="36">
        <v>15</v>
      </c>
      <c r="E379" s="17">
        <v>15</v>
      </c>
      <c r="F379" s="18">
        <f t="shared" si="119"/>
        <v>1</v>
      </c>
      <c r="G379" s="18">
        <f t="shared" si="120"/>
        <v>1</v>
      </c>
    </row>
    <row r="380" spans="1:7" s="1" customFormat="1" ht="89.25" x14ac:dyDescent="0.2">
      <c r="A380" s="6" t="s">
        <v>688</v>
      </c>
      <c r="B380" s="27" t="s">
        <v>537</v>
      </c>
      <c r="C380" s="17">
        <f>SUM(C381:C383)</f>
        <v>1096.8999999999999</v>
      </c>
      <c r="D380" s="17">
        <f t="shared" ref="D380:E380" si="143">SUM(D381:D383)</f>
        <v>1096.8999999999999</v>
      </c>
      <c r="E380" s="17">
        <f t="shared" si="143"/>
        <v>1394.8</v>
      </c>
      <c r="F380" s="18">
        <f t="shared" si="119"/>
        <v>1.271583553651199</v>
      </c>
      <c r="G380" s="18">
        <f t="shared" si="120"/>
        <v>1.271583553651199</v>
      </c>
    </row>
    <row r="381" spans="1:7" s="1" customFormat="1" ht="89.25" x14ac:dyDescent="0.2">
      <c r="A381" s="6" t="s">
        <v>736</v>
      </c>
      <c r="B381" s="27" t="s">
        <v>737</v>
      </c>
      <c r="C381" s="36">
        <v>0.1</v>
      </c>
      <c r="D381" s="36">
        <v>0.1</v>
      </c>
      <c r="E381" s="17">
        <v>0.1</v>
      </c>
      <c r="F381" s="18">
        <f t="shared" si="119"/>
        <v>1</v>
      </c>
      <c r="G381" s="18">
        <f t="shared" si="120"/>
        <v>1</v>
      </c>
    </row>
    <row r="382" spans="1:7" s="1" customFormat="1" ht="89.25" x14ac:dyDescent="0.2">
      <c r="A382" s="6" t="s">
        <v>738</v>
      </c>
      <c r="B382" s="27" t="s">
        <v>737</v>
      </c>
      <c r="C382" s="36">
        <v>24.5</v>
      </c>
      <c r="D382" s="36">
        <v>24.5</v>
      </c>
      <c r="E382" s="17">
        <v>17.5</v>
      </c>
      <c r="F382" s="18">
        <f t="shared" si="119"/>
        <v>0.7142857142857143</v>
      </c>
      <c r="G382" s="18">
        <f t="shared" si="120"/>
        <v>0.7142857142857143</v>
      </c>
    </row>
    <row r="383" spans="1:7" s="1" customFormat="1" ht="82.15" customHeight="1" x14ac:dyDescent="0.2">
      <c r="A383" s="6" t="s">
        <v>538</v>
      </c>
      <c r="B383" s="27" t="s">
        <v>537</v>
      </c>
      <c r="C383" s="36">
        <v>1072.3</v>
      </c>
      <c r="D383" s="36">
        <v>1072.3</v>
      </c>
      <c r="E383" s="17">
        <v>1377.2</v>
      </c>
      <c r="F383" s="18">
        <f t="shared" si="119"/>
        <v>1.2843420684509932</v>
      </c>
      <c r="G383" s="18">
        <f t="shared" si="120"/>
        <v>1.2843420684509932</v>
      </c>
    </row>
    <row r="384" spans="1:7" s="1" customFormat="1" ht="82.15" customHeight="1" x14ac:dyDescent="0.2">
      <c r="A384" s="6" t="s">
        <v>689</v>
      </c>
      <c r="B384" s="27" t="s">
        <v>540</v>
      </c>
      <c r="C384" s="17">
        <f>SUM(C385:C386)</f>
        <v>415</v>
      </c>
      <c r="D384" s="17">
        <f t="shared" ref="D384:E384" si="144">SUM(D385:D386)</f>
        <v>415</v>
      </c>
      <c r="E384" s="17">
        <f t="shared" si="144"/>
        <v>312.7</v>
      </c>
      <c r="F384" s="18">
        <f t="shared" si="119"/>
        <v>0.75349397590361444</v>
      </c>
      <c r="G384" s="18">
        <f t="shared" si="120"/>
        <v>0.75349397590361444</v>
      </c>
    </row>
    <row r="385" spans="1:7" s="1" customFormat="1" ht="165.75" x14ac:dyDescent="0.2">
      <c r="A385" s="6" t="s">
        <v>539</v>
      </c>
      <c r="B385" s="27" t="s">
        <v>540</v>
      </c>
      <c r="C385" s="36">
        <v>115</v>
      </c>
      <c r="D385" s="36">
        <v>115</v>
      </c>
      <c r="E385" s="17">
        <v>41</v>
      </c>
      <c r="F385" s="18">
        <f t="shared" si="119"/>
        <v>0.35652173913043478</v>
      </c>
      <c r="G385" s="18">
        <f t="shared" si="120"/>
        <v>0.35652173913043478</v>
      </c>
    </row>
    <row r="386" spans="1:7" s="1" customFormat="1" ht="153.6" customHeight="1" x14ac:dyDescent="0.2">
      <c r="A386" s="6" t="s">
        <v>541</v>
      </c>
      <c r="B386" s="27" t="s">
        <v>540</v>
      </c>
      <c r="C386" s="36">
        <v>300</v>
      </c>
      <c r="D386" s="36">
        <v>300</v>
      </c>
      <c r="E386" s="17">
        <v>271.7</v>
      </c>
      <c r="F386" s="18">
        <f t="shared" si="119"/>
        <v>0.90566666666666662</v>
      </c>
      <c r="G386" s="18">
        <f t="shared" si="120"/>
        <v>0.90566666666666662</v>
      </c>
    </row>
    <row r="387" spans="1:7" s="1" customFormat="1" ht="63.75" x14ac:dyDescent="0.2">
      <c r="A387" s="6" t="s">
        <v>682</v>
      </c>
      <c r="B387" s="27" t="s">
        <v>543</v>
      </c>
      <c r="C387" s="17">
        <f>C389+C388</f>
        <v>122.9</v>
      </c>
      <c r="D387" s="17">
        <f t="shared" ref="D387:E387" si="145">D389+D388</f>
        <v>122.9</v>
      </c>
      <c r="E387" s="17">
        <f t="shared" si="145"/>
        <v>1065.5</v>
      </c>
      <c r="F387" s="18">
        <f t="shared" si="119"/>
        <v>8.6696501220504469</v>
      </c>
      <c r="G387" s="18">
        <f t="shared" si="120"/>
        <v>8.6696501220504469</v>
      </c>
    </row>
    <row r="388" spans="1:7" s="1" customFormat="1" ht="63.75" x14ac:dyDescent="0.2">
      <c r="A388" s="6" t="s">
        <v>786</v>
      </c>
      <c r="B388" s="27" t="s">
        <v>543</v>
      </c>
      <c r="C388" s="36">
        <v>0</v>
      </c>
      <c r="D388" s="36">
        <v>0</v>
      </c>
      <c r="E388" s="17">
        <v>1.5</v>
      </c>
      <c r="F388" s="18">
        <v>0</v>
      </c>
      <c r="G388" s="18">
        <v>0</v>
      </c>
    </row>
    <row r="389" spans="1:7" s="1" customFormat="1" ht="63.75" x14ac:dyDescent="0.2">
      <c r="A389" s="6" t="s">
        <v>542</v>
      </c>
      <c r="B389" s="27" t="s">
        <v>543</v>
      </c>
      <c r="C389" s="36">
        <v>122.9</v>
      </c>
      <c r="D389" s="36">
        <v>122.9</v>
      </c>
      <c r="E389" s="17">
        <v>1064</v>
      </c>
      <c r="F389" s="18">
        <f t="shared" ref="F389:F452" si="146">E389/C389</f>
        <v>8.6574450772986165</v>
      </c>
      <c r="G389" s="18">
        <f t="shared" ref="G389:G452" si="147">E389/D389</f>
        <v>8.6574450772986165</v>
      </c>
    </row>
    <row r="390" spans="1:7" s="1" customFormat="1" ht="42.6" customHeight="1" x14ac:dyDescent="0.2">
      <c r="A390" s="6" t="s">
        <v>681</v>
      </c>
      <c r="B390" s="27" t="s">
        <v>545</v>
      </c>
      <c r="C390" s="17">
        <f>SUM(C391:C392)</f>
        <v>38.9</v>
      </c>
      <c r="D390" s="17">
        <f t="shared" ref="D390:E390" si="148">SUM(D391:D392)</f>
        <v>38.9</v>
      </c>
      <c r="E390" s="17">
        <f t="shared" si="148"/>
        <v>578</v>
      </c>
      <c r="F390" s="18">
        <f t="shared" si="146"/>
        <v>14.858611825192803</v>
      </c>
      <c r="G390" s="18">
        <f t="shared" si="147"/>
        <v>14.858611825192803</v>
      </c>
    </row>
    <row r="391" spans="1:7" s="1" customFormat="1" ht="63.75" x14ac:dyDescent="0.2">
      <c r="A391" s="6" t="s">
        <v>544</v>
      </c>
      <c r="B391" s="27" t="s">
        <v>545</v>
      </c>
      <c r="C391" s="36">
        <v>0</v>
      </c>
      <c r="D391" s="36">
        <v>0</v>
      </c>
      <c r="E391" s="17">
        <v>0.5</v>
      </c>
      <c r="F391" s="18">
        <v>0</v>
      </c>
      <c r="G391" s="18">
        <v>0</v>
      </c>
    </row>
    <row r="392" spans="1:7" s="1" customFormat="1" ht="63.75" x14ac:dyDescent="0.2">
      <c r="A392" s="6" t="s">
        <v>546</v>
      </c>
      <c r="B392" s="27" t="s">
        <v>545</v>
      </c>
      <c r="C392" s="36">
        <v>38.9</v>
      </c>
      <c r="D392" s="36">
        <v>38.9</v>
      </c>
      <c r="E392" s="17">
        <v>577.5</v>
      </c>
      <c r="F392" s="18">
        <f t="shared" si="146"/>
        <v>14.845758354755784</v>
      </c>
      <c r="G392" s="18">
        <f t="shared" si="147"/>
        <v>14.845758354755784</v>
      </c>
    </row>
    <row r="393" spans="1:7" s="1" customFormat="1" ht="89.25" x14ac:dyDescent="0.2">
      <c r="A393" s="6" t="s">
        <v>789</v>
      </c>
      <c r="B393" s="27" t="s">
        <v>787</v>
      </c>
      <c r="C393" s="17">
        <f t="shared" ref="C393:E393" si="149">C394</f>
        <v>0</v>
      </c>
      <c r="D393" s="17">
        <f t="shared" si="149"/>
        <v>0</v>
      </c>
      <c r="E393" s="17">
        <f t="shared" si="149"/>
        <v>11</v>
      </c>
      <c r="F393" s="18">
        <v>0</v>
      </c>
      <c r="G393" s="18">
        <v>0</v>
      </c>
    </row>
    <row r="394" spans="1:7" s="1" customFormat="1" ht="89.25" x14ac:dyDescent="0.2">
      <c r="A394" s="6" t="s">
        <v>788</v>
      </c>
      <c r="B394" s="27" t="s">
        <v>787</v>
      </c>
      <c r="C394" s="36">
        <v>0</v>
      </c>
      <c r="D394" s="36">
        <v>0</v>
      </c>
      <c r="E394" s="17">
        <v>11</v>
      </c>
      <c r="F394" s="18">
        <v>0</v>
      </c>
      <c r="G394" s="18">
        <v>0</v>
      </c>
    </row>
    <row r="395" spans="1:7" s="1" customFormat="1" ht="38.25" x14ac:dyDescent="0.2">
      <c r="A395" s="6" t="s">
        <v>548</v>
      </c>
      <c r="B395" s="27" t="s">
        <v>547</v>
      </c>
      <c r="C395" s="17">
        <f>C396+C401</f>
        <v>15292.9</v>
      </c>
      <c r="D395" s="17">
        <f t="shared" ref="D395:E395" si="150">D396+D401</f>
        <v>15292.9</v>
      </c>
      <c r="E395" s="17">
        <f t="shared" si="150"/>
        <v>65070.8</v>
      </c>
      <c r="F395" s="18">
        <f t="shared" si="146"/>
        <v>4.254967991682415</v>
      </c>
      <c r="G395" s="18">
        <f t="shared" si="147"/>
        <v>4.254967991682415</v>
      </c>
    </row>
    <row r="396" spans="1:7" s="1" customFormat="1" ht="76.5" x14ac:dyDescent="0.2">
      <c r="A396" s="6" t="s">
        <v>666</v>
      </c>
      <c r="B396" s="27" t="s">
        <v>550</v>
      </c>
      <c r="C396" s="17">
        <f>SUM(C397:C400)</f>
        <v>635</v>
      </c>
      <c r="D396" s="17">
        <f t="shared" ref="D396:E396" si="151">SUM(D397:D400)</f>
        <v>635</v>
      </c>
      <c r="E396" s="17">
        <f t="shared" si="151"/>
        <v>1527</v>
      </c>
      <c r="F396" s="18">
        <f t="shared" si="146"/>
        <v>2.4047244094488187</v>
      </c>
      <c r="G396" s="18">
        <f t="shared" si="147"/>
        <v>2.4047244094488187</v>
      </c>
    </row>
    <row r="397" spans="1:7" s="1" customFormat="1" ht="76.5" x14ac:dyDescent="0.2">
      <c r="A397" s="6" t="s">
        <v>549</v>
      </c>
      <c r="B397" s="27" t="s">
        <v>550</v>
      </c>
      <c r="C397" s="36">
        <v>505</v>
      </c>
      <c r="D397" s="36">
        <v>505</v>
      </c>
      <c r="E397" s="17">
        <v>788.3</v>
      </c>
      <c r="F397" s="18">
        <f t="shared" si="146"/>
        <v>1.5609900990099008</v>
      </c>
      <c r="G397" s="18">
        <f t="shared" si="147"/>
        <v>1.5609900990099008</v>
      </c>
    </row>
    <row r="398" spans="1:7" s="1" customFormat="1" ht="76.5" x14ac:dyDescent="0.2">
      <c r="A398" s="6" t="s">
        <v>551</v>
      </c>
      <c r="B398" s="27" t="s">
        <v>550</v>
      </c>
      <c r="C398" s="36">
        <v>130</v>
      </c>
      <c r="D398" s="36">
        <v>130</v>
      </c>
      <c r="E398" s="17">
        <v>8.5</v>
      </c>
      <c r="F398" s="18">
        <f t="shared" si="146"/>
        <v>6.5384615384615388E-2</v>
      </c>
      <c r="G398" s="18">
        <f t="shared" si="147"/>
        <v>6.5384615384615388E-2</v>
      </c>
    </row>
    <row r="399" spans="1:7" s="1" customFormat="1" ht="76.5" x14ac:dyDescent="0.2">
      <c r="A399" s="6" t="s">
        <v>835</v>
      </c>
      <c r="B399" s="27" t="s">
        <v>836</v>
      </c>
      <c r="C399" s="36">
        <v>0</v>
      </c>
      <c r="D399" s="36">
        <v>0</v>
      </c>
      <c r="E399" s="17">
        <v>1010.3</v>
      </c>
      <c r="F399" s="18">
        <v>0</v>
      </c>
      <c r="G399" s="18">
        <v>0</v>
      </c>
    </row>
    <row r="400" spans="1:7" s="1" customFormat="1" ht="76.5" x14ac:dyDescent="0.2">
      <c r="A400" s="6" t="s">
        <v>552</v>
      </c>
      <c r="B400" s="27" t="s">
        <v>550</v>
      </c>
      <c r="C400" s="36">
        <v>0</v>
      </c>
      <c r="D400" s="36">
        <v>0</v>
      </c>
      <c r="E400" s="17">
        <v>-280.10000000000002</v>
      </c>
      <c r="F400" s="18">
        <v>0</v>
      </c>
      <c r="G400" s="18">
        <v>0</v>
      </c>
    </row>
    <row r="401" spans="1:7" s="1" customFormat="1" ht="63.75" x14ac:dyDescent="0.2">
      <c r="A401" s="6" t="s">
        <v>665</v>
      </c>
      <c r="B401" s="27" t="s">
        <v>554</v>
      </c>
      <c r="C401" s="17">
        <f>C402+C403+C405+C404</f>
        <v>14657.9</v>
      </c>
      <c r="D401" s="17">
        <f t="shared" ref="D401:E401" si="152">D402+D403+D405+D404</f>
        <v>14657.9</v>
      </c>
      <c r="E401" s="17">
        <f t="shared" si="152"/>
        <v>63543.8</v>
      </c>
      <c r="F401" s="18">
        <f t="shared" si="146"/>
        <v>4.3351230394531282</v>
      </c>
      <c r="G401" s="18">
        <f t="shared" si="147"/>
        <v>4.3351230394531282</v>
      </c>
    </row>
    <row r="402" spans="1:7" s="1" customFormat="1" ht="63.75" x14ac:dyDescent="0.2">
      <c r="A402" s="6" t="s">
        <v>553</v>
      </c>
      <c r="B402" s="27" t="s">
        <v>554</v>
      </c>
      <c r="C402" s="36">
        <v>1510</v>
      </c>
      <c r="D402" s="36">
        <v>1510</v>
      </c>
      <c r="E402" s="17">
        <v>218.2</v>
      </c>
      <c r="F402" s="18">
        <f t="shared" si="146"/>
        <v>0.14450331125827814</v>
      </c>
      <c r="G402" s="18">
        <f t="shared" si="147"/>
        <v>0.14450331125827814</v>
      </c>
    </row>
    <row r="403" spans="1:7" s="1" customFormat="1" ht="63.75" x14ac:dyDescent="0.2">
      <c r="A403" s="6" t="s">
        <v>555</v>
      </c>
      <c r="B403" s="27" t="s">
        <v>554</v>
      </c>
      <c r="C403" s="36">
        <v>8</v>
      </c>
      <c r="D403" s="36">
        <v>8</v>
      </c>
      <c r="E403" s="17">
        <v>45.4</v>
      </c>
      <c r="F403" s="18">
        <f t="shared" si="146"/>
        <v>5.6749999999999998</v>
      </c>
      <c r="G403" s="18">
        <f t="shared" si="147"/>
        <v>5.6749999999999998</v>
      </c>
    </row>
    <row r="404" spans="1:7" s="1" customFormat="1" ht="63.75" x14ac:dyDescent="0.2">
      <c r="A404" s="6" t="s">
        <v>739</v>
      </c>
      <c r="B404" s="27" t="s">
        <v>740</v>
      </c>
      <c r="C404" s="36">
        <v>0</v>
      </c>
      <c r="D404" s="36">
        <v>0</v>
      </c>
      <c r="E404" s="17">
        <v>45.3</v>
      </c>
      <c r="F404" s="18">
        <v>0</v>
      </c>
      <c r="G404" s="18">
        <v>0</v>
      </c>
    </row>
    <row r="405" spans="1:7" s="1" customFormat="1" ht="63.75" x14ac:dyDescent="0.2">
      <c r="A405" s="6" t="s">
        <v>556</v>
      </c>
      <c r="B405" s="27" t="s">
        <v>554</v>
      </c>
      <c r="C405" s="36">
        <v>13139.9</v>
      </c>
      <c r="D405" s="36">
        <v>13139.9</v>
      </c>
      <c r="E405" s="17">
        <v>63234.9</v>
      </c>
      <c r="F405" s="18">
        <f t="shared" si="146"/>
        <v>4.8124338845805523</v>
      </c>
      <c r="G405" s="18">
        <f t="shared" si="147"/>
        <v>4.8124338845805523</v>
      </c>
    </row>
    <row r="406" spans="1:7" s="1" customFormat="1" ht="51" x14ac:dyDescent="0.2">
      <c r="A406" s="6" t="s">
        <v>558</v>
      </c>
      <c r="B406" s="27" t="s">
        <v>557</v>
      </c>
      <c r="C406" s="17">
        <f>C407+C410+C414</f>
        <v>4529.5</v>
      </c>
      <c r="D406" s="17">
        <f t="shared" ref="D406:E406" si="153">D407+D410+D414</f>
        <v>4529.5</v>
      </c>
      <c r="E406" s="17">
        <f t="shared" si="153"/>
        <v>15502.099999999999</v>
      </c>
      <c r="F406" s="18">
        <f t="shared" si="146"/>
        <v>3.4224748868528532</v>
      </c>
      <c r="G406" s="18">
        <f t="shared" si="147"/>
        <v>3.4224748868528532</v>
      </c>
    </row>
    <row r="407" spans="1:7" s="1" customFormat="1" ht="76.5" x14ac:dyDescent="0.2">
      <c r="A407" s="6" t="s">
        <v>664</v>
      </c>
      <c r="B407" s="27" t="s">
        <v>560</v>
      </c>
      <c r="C407" s="17">
        <f t="shared" ref="C407" si="154">C408+C409</f>
        <v>25</v>
      </c>
      <c r="D407" s="17">
        <f t="shared" ref="D407:E407" si="155">D408+D409</f>
        <v>25</v>
      </c>
      <c r="E407" s="17">
        <f t="shared" si="155"/>
        <v>491.8</v>
      </c>
      <c r="F407" s="18">
        <f t="shared" si="146"/>
        <v>19.672000000000001</v>
      </c>
      <c r="G407" s="18">
        <f t="shared" si="147"/>
        <v>19.672000000000001</v>
      </c>
    </row>
    <row r="408" spans="1:7" s="1" customFormat="1" ht="76.5" x14ac:dyDescent="0.2">
      <c r="A408" s="6" t="s">
        <v>559</v>
      </c>
      <c r="B408" s="27" t="s">
        <v>560</v>
      </c>
      <c r="C408" s="36">
        <v>25</v>
      </c>
      <c r="D408" s="36">
        <v>25</v>
      </c>
      <c r="E408" s="17">
        <v>0</v>
      </c>
      <c r="F408" s="18">
        <f t="shared" si="146"/>
        <v>0</v>
      </c>
      <c r="G408" s="18">
        <f t="shared" si="147"/>
        <v>0</v>
      </c>
    </row>
    <row r="409" spans="1:7" s="1" customFormat="1" ht="76.5" x14ac:dyDescent="0.2">
      <c r="A409" s="6" t="s">
        <v>561</v>
      </c>
      <c r="B409" s="27" t="s">
        <v>560</v>
      </c>
      <c r="C409" s="36">
        <v>0</v>
      </c>
      <c r="D409" s="36">
        <v>0</v>
      </c>
      <c r="E409" s="17">
        <v>491.8</v>
      </c>
      <c r="F409" s="18">
        <v>0</v>
      </c>
      <c r="G409" s="18">
        <v>0</v>
      </c>
    </row>
    <row r="410" spans="1:7" s="1" customFormat="1" ht="63.75" x14ac:dyDescent="0.2">
      <c r="A410" s="6" t="s">
        <v>663</v>
      </c>
      <c r="B410" s="27" t="s">
        <v>563</v>
      </c>
      <c r="C410" s="17">
        <f>C412+C413+C411</f>
        <v>3937.5</v>
      </c>
      <c r="D410" s="17">
        <f t="shared" ref="D410:E410" si="156">D412+D413+D411</f>
        <v>3937.5</v>
      </c>
      <c r="E410" s="17">
        <f t="shared" si="156"/>
        <v>13141</v>
      </c>
      <c r="F410" s="18">
        <f t="shared" si="146"/>
        <v>3.3373968253968256</v>
      </c>
      <c r="G410" s="18">
        <f t="shared" si="147"/>
        <v>3.3373968253968256</v>
      </c>
    </row>
    <row r="411" spans="1:7" s="1" customFormat="1" ht="63.75" x14ac:dyDescent="0.2">
      <c r="A411" s="6" t="s">
        <v>741</v>
      </c>
      <c r="B411" s="27" t="s">
        <v>742</v>
      </c>
      <c r="C411" s="36">
        <v>3</v>
      </c>
      <c r="D411" s="36">
        <v>3</v>
      </c>
      <c r="E411" s="17">
        <v>2.5</v>
      </c>
      <c r="F411" s="18">
        <f t="shared" si="146"/>
        <v>0.83333333333333337</v>
      </c>
      <c r="G411" s="18">
        <f t="shared" si="147"/>
        <v>0.83333333333333337</v>
      </c>
    </row>
    <row r="412" spans="1:7" s="1" customFormat="1" ht="63.75" x14ac:dyDescent="0.2">
      <c r="A412" s="6" t="s">
        <v>562</v>
      </c>
      <c r="B412" s="27" t="s">
        <v>563</v>
      </c>
      <c r="C412" s="36">
        <v>70</v>
      </c>
      <c r="D412" s="36">
        <v>70</v>
      </c>
      <c r="E412" s="17">
        <v>383</v>
      </c>
      <c r="F412" s="18">
        <f t="shared" si="146"/>
        <v>5.4714285714285715</v>
      </c>
      <c r="G412" s="18">
        <f t="shared" si="147"/>
        <v>5.4714285714285715</v>
      </c>
    </row>
    <row r="413" spans="1:7" s="1" customFormat="1" ht="69.75" customHeight="1" x14ac:dyDescent="0.2">
      <c r="A413" s="6" t="s">
        <v>564</v>
      </c>
      <c r="B413" s="27" t="s">
        <v>563</v>
      </c>
      <c r="C413" s="36">
        <v>3864.5</v>
      </c>
      <c r="D413" s="36">
        <v>3864.5</v>
      </c>
      <c r="E413" s="17">
        <v>12755.5</v>
      </c>
      <c r="F413" s="18">
        <f t="shared" si="146"/>
        <v>3.3006857290723248</v>
      </c>
      <c r="G413" s="18">
        <f t="shared" si="147"/>
        <v>3.3006857290723248</v>
      </c>
    </row>
    <row r="414" spans="1:7" s="1" customFormat="1" ht="114.75" x14ac:dyDescent="0.2">
      <c r="A414" s="6" t="s">
        <v>748</v>
      </c>
      <c r="B414" s="27" t="s">
        <v>744</v>
      </c>
      <c r="C414" s="17">
        <f t="shared" ref="C414" si="157">C415+C416</f>
        <v>567</v>
      </c>
      <c r="D414" s="17">
        <f t="shared" ref="D414:E414" si="158">D415+D416</f>
        <v>567</v>
      </c>
      <c r="E414" s="17">
        <f t="shared" si="158"/>
        <v>1869.3</v>
      </c>
      <c r="F414" s="18">
        <f t="shared" si="146"/>
        <v>3.2968253968253967</v>
      </c>
      <c r="G414" s="18">
        <f t="shared" si="147"/>
        <v>3.2968253968253967</v>
      </c>
    </row>
    <row r="415" spans="1:7" s="1" customFormat="1" ht="120" customHeight="1" x14ac:dyDescent="0.2">
      <c r="A415" s="6" t="s">
        <v>743</v>
      </c>
      <c r="B415" s="27" t="s">
        <v>744</v>
      </c>
      <c r="C415" s="36">
        <v>0</v>
      </c>
      <c r="D415" s="36">
        <v>0</v>
      </c>
      <c r="E415" s="17">
        <v>1140.3</v>
      </c>
      <c r="F415" s="18">
        <v>0</v>
      </c>
      <c r="G415" s="18">
        <v>0</v>
      </c>
    </row>
    <row r="416" spans="1:7" s="1" customFormat="1" ht="119.25" customHeight="1" x14ac:dyDescent="0.2">
      <c r="A416" s="6" t="s">
        <v>745</v>
      </c>
      <c r="B416" s="27" t="s">
        <v>744</v>
      </c>
      <c r="C416" s="36">
        <v>567</v>
      </c>
      <c r="D416" s="36">
        <v>567</v>
      </c>
      <c r="E416" s="17">
        <v>729</v>
      </c>
      <c r="F416" s="18">
        <f t="shared" si="146"/>
        <v>1.2857142857142858</v>
      </c>
      <c r="G416" s="18">
        <f t="shared" si="147"/>
        <v>1.2857142857142858</v>
      </c>
    </row>
    <row r="417" spans="1:8" s="1" customFormat="1" ht="38.25" x14ac:dyDescent="0.2">
      <c r="A417" s="6" t="s">
        <v>566</v>
      </c>
      <c r="B417" s="27" t="s">
        <v>565</v>
      </c>
      <c r="C417" s="17">
        <f t="shared" ref="C417" si="159">C418+C419</f>
        <v>1.5</v>
      </c>
      <c r="D417" s="17">
        <f t="shared" ref="D417:E417" si="160">D418+D419</f>
        <v>1.5</v>
      </c>
      <c r="E417" s="17">
        <f t="shared" si="160"/>
        <v>17.399999999999999</v>
      </c>
      <c r="F417" s="18">
        <f t="shared" si="146"/>
        <v>11.6</v>
      </c>
      <c r="G417" s="18">
        <f t="shared" si="147"/>
        <v>11.6</v>
      </c>
    </row>
    <row r="418" spans="1:8" s="1" customFormat="1" ht="63.75" x14ac:dyDescent="0.2">
      <c r="A418" s="6" t="s">
        <v>567</v>
      </c>
      <c r="B418" s="27" t="s">
        <v>568</v>
      </c>
      <c r="C418" s="36">
        <v>0.3</v>
      </c>
      <c r="D418" s="36">
        <v>0.3</v>
      </c>
      <c r="E418" s="17">
        <v>12.9</v>
      </c>
      <c r="F418" s="18">
        <f t="shared" si="146"/>
        <v>43</v>
      </c>
      <c r="G418" s="18">
        <f t="shared" si="147"/>
        <v>43</v>
      </c>
    </row>
    <row r="419" spans="1:8" s="1" customFormat="1" ht="63.75" x14ac:dyDescent="0.2">
      <c r="A419" s="6" t="s">
        <v>746</v>
      </c>
      <c r="B419" s="27" t="s">
        <v>747</v>
      </c>
      <c r="C419" s="36">
        <v>1.2</v>
      </c>
      <c r="D419" s="36">
        <v>1.2</v>
      </c>
      <c r="E419" s="17">
        <v>4.5</v>
      </c>
      <c r="F419" s="18">
        <f t="shared" si="146"/>
        <v>3.75</v>
      </c>
      <c r="G419" s="18">
        <f t="shared" si="147"/>
        <v>3.75</v>
      </c>
    </row>
    <row r="420" spans="1:8" s="1" customFormat="1" ht="51" x14ac:dyDescent="0.2">
      <c r="A420" s="5" t="s">
        <v>656</v>
      </c>
      <c r="B420" s="2" t="s">
        <v>657</v>
      </c>
      <c r="C420" s="16">
        <f t="shared" ref="C420" si="161">SUM(C421:C426)</f>
        <v>3780.8</v>
      </c>
      <c r="D420" s="16">
        <f t="shared" ref="D420:E420" si="162">SUM(D421:D426)</f>
        <v>3780.8</v>
      </c>
      <c r="E420" s="16">
        <f t="shared" si="162"/>
        <v>4109.8</v>
      </c>
      <c r="F420" s="41">
        <f t="shared" si="146"/>
        <v>1.0870186203977994</v>
      </c>
      <c r="G420" s="41">
        <f t="shared" si="147"/>
        <v>1.0870186203977994</v>
      </c>
    </row>
    <row r="421" spans="1:8" s="1" customFormat="1" ht="51" x14ac:dyDescent="0.2">
      <c r="A421" s="6" t="s">
        <v>658</v>
      </c>
      <c r="B421" s="27" t="s">
        <v>657</v>
      </c>
      <c r="C421" s="36">
        <v>2</v>
      </c>
      <c r="D421" s="36">
        <v>2</v>
      </c>
      <c r="E421" s="17">
        <v>1</v>
      </c>
      <c r="F421" s="18">
        <f t="shared" si="146"/>
        <v>0.5</v>
      </c>
      <c r="G421" s="18">
        <f t="shared" si="147"/>
        <v>0.5</v>
      </c>
    </row>
    <row r="422" spans="1:8" s="1" customFormat="1" ht="51" x14ac:dyDescent="0.2">
      <c r="A422" s="6" t="s">
        <v>659</v>
      </c>
      <c r="B422" s="27" t="s">
        <v>657</v>
      </c>
      <c r="C422" s="36">
        <v>56</v>
      </c>
      <c r="D422" s="36">
        <v>56</v>
      </c>
      <c r="E422" s="17">
        <v>42</v>
      </c>
      <c r="F422" s="18">
        <f t="shared" si="146"/>
        <v>0.75</v>
      </c>
      <c r="G422" s="18">
        <f t="shared" si="147"/>
        <v>0.75</v>
      </c>
    </row>
    <row r="423" spans="1:8" s="1" customFormat="1" ht="51" x14ac:dyDescent="0.2">
      <c r="A423" s="6" t="s">
        <v>660</v>
      </c>
      <c r="B423" s="27" t="s">
        <v>657</v>
      </c>
      <c r="C423" s="36">
        <v>234.2</v>
      </c>
      <c r="D423" s="36">
        <v>234.2</v>
      </c>
      <c r="E423" s="17">
        <v>65.400000000000006</v>
      </c>
      <c r="F423" s="18">
        <f t="shared" si="146"/>
        <v>0.27924850555081132</v>
      </c>
      <c r="G423" s="18">
        <f t="shared" si="147"/>
        <v>0.27924850555081132</v>
      </c>
    </row>
    <row r="424" spans="1:8" s="1" customFormat="1" ht="51" x14ac:dyDescent="0.2">
      <c r="A424" s="6" t="s">
        <v>749</v>
      </c>
      <c r="B424" s="27" t="s">
        <v>657</v>
      </c>
      <c r="C424" s="36">
        <v>0</v>
      </c>
      <c r="D424" s="36">
        <v>0</v>
      </c>
      <c r="E424" s="17">
        <v>98</v>
      </c>
      <c r="F424" s="18">
        <v>0</v>
      </c>
      <c r="G424" s="18">
        <v>0</v>
      </c>
    </row>
    <row r="425" spans="1:8" s="1" customFormat="1" ht="51" x14ac:dyDescent="0.2">
      <c r="A425" s="6" t="s">
        <v>661</v>
      </c>
      <c r="B425" s="27" t="s">
        <v>657</v>
      </c>
      <c r="C425" s="36">
        <v>3465.8</v>
      </c>
      <c r="D425" s="36">
        <v>3465.8</v>
      </c>
      <c r="E425" s="17">
        <v>3883.4</v>
      </c>
      <c r="F425" s="18">
        <f t="shared" si="146"/>
        <v>1.1204916613768827</v>
      </c>
      <c r="G425" s="18">
        <f t="shared" si="147"/>
        <v>1.1204916613768827</v>
      </c>
    </row>
    <row r="426" spans="1:8" s="1" customFormat="1" ht="51" x14ac:dyDescent="0.2">
      <c r="A426" s="6" t="s">
        <v>662</v>
      </c>
      <c r="B426" s="27" t="s">
        <v>657</v>
      </c>
      <c r="C426" s="36">
        <v>22.8</v>
      </c>
      <c r="D426" s="36">
        <v>22.8</v>
      </c>
      <c r="E426" s="17">
        <v>20</v>
      </c>
      <c r="F426" s="18">
        <f t="shared" si="146"/>
        <v>0.8771929824561403</v>
      </c>
      <c r="G426" s="18">
        <f t="shared" si="147"/>
        <v>0.8771929824561403</v>
      </c>
    </row>
    <row r="427" spans="1:8" s="20" customFormat="1" ht="63.75" x14ac:dyDescent="0.2">
      <c r="A427" s="46" t="s">
        <v>569</v>
      </c>
      <c r="B427" s="2" t="s">
        <v>570</v>
      </c>
      <c r="C427" s="16">
        <f t="shared" ref="C427" si="163">C428+C453+C455+C457</f>
        <v>87029.699999999983</v>
      </c>
      <c r="D427" s="16">
        <f t="shared" ref="D427" si="164">D428+D453+D455+D457</f>
        <v>87029.699999999983</v>
      </c>
      <c r="E427" s="16">
        <f>E428+E453+E455+E457</f>
        <v>191450</v>
      </c>
      <c r="F427" s="41">
        <f t="shared" si="146"/>
        <v>2.1998237383330062</v>
      </c>
      <c r="G427" s="41">
        <f t="shared" si="147"/>
        <v>2.1998237383330062</v>
      </c>
      <c r="H427" s="1"/>
    </row>
    <row r="428" spans="1:8" s="1" customFormat="1" ht="63.75" x14ac:dyDescent="0.2">
      <c r="A428" s="9" t="s">
        <v>571</v>
      </c>
      <c r="B428" s="27" t="s">
        <v>570</v>
      </c>
      <c r="C428" s="17">
        <f t="shared" ref="C428" si="165">SUM(C429:C452)</f>
        <v>46221.2</v>
      </c>
      <c r="D428" s="17">
        <f t="shared" ref="D428" si="166">SUM(D429:D452)</f>
        <v>46221.2</v>
      </c>
      <c r="E428" s="17">
        <f>SUM(E429:E452)</f>
        <v>108225.2</v>
      </c>
      <c r="F428" s="18">
        <f t="shared" si="146"/>
        <v>2.3414623592637147</v>
      </c>
      <c r="G428" s="18">
        <f t="shared" si="147"/>
        <v>2.3414623592637147</v>
      </c>
    </row>
    <row r="429" spans="1:8" s="1" customFormat="1" ht="63.75" x14ac:dyDescent="0.2">
      <c r="A429" s="9" t="s">
        <v>750</v>
      </c>
      <c r="B429" s="27" t="s">
        <v>570</v>
      </c>
      <c r="C429" s="36">
        <v>0</v>
      </c>
      <c r="D429" s="36">
        <v>0</v>
      </c>
      <c r="E429" s="17">
        <v>75.599999999999994</v>
      </c>
      <c r="F429" s="18">
        <v>0</v>
      </c>
      <c r="G429" s="18">
        <v>0</v>
      </c>
    </row>
    <row r="430" spans="1:8" s="1" customFormat="1" ht="63.75" x14ac:dyDescent="0.2">
      <c r="A430" s="9" t="s">
        <v>572</v>
      </c>
      <c r="B430" s="27" t="s">
        <v>570</v>
      </c>
      <c r="C430" s="36">
        <v>0</v>
      </c>
      <c r="D430" s="36">
        <v>0</v>
      </c>
      <c r="E430" s="17">
        <v>106.4</v>
      </c>
      <c r="F430" s="18">
        <v>0</v>
      </c>
      <c r="G430" s="18">
        <v>0</v>
      </c>
    </row>
    <row r="431" spans="1:8" s="1" customFormat="1" ht="63.75" x14ac:dyDescent="0.2">
      <c r="A431" s="9" t="s">
        <v>573</v>
      </c>
      <c r="B431" s="27" t="s">
        <v>570</v>
      </c>
      <c r="C431" s="36">
        <v>0</v>
      </c>
      <c r="D431" s="36">
        <v>0</v>
      </c>
      <c r="E431" s="17">
        <v>2</v>
      </c>
      <c r="F431" s="18">
        <v>0</v>
      </c>
      <c r="G431" s="18">
        <v>0</v>
      </c>
    </row>
    <row r="432" spans="1:8" s="1" customFormat="1" ht="63.75" x14ac:dyDescent="0.2">
      <c r="A432" s="9" t="s">
        <v>574</v>
      </c>
      <c r="B432" s="27" t="s">
        <v>570</v>
      </c>
      <c r="C432" s="36">
        <v>81</v>
      </c>
      <c r="D432" s="36">
        <v>81</v>
      </c>
      <c r="E432" s="17">
        <v>110.1</v>
      </c>
      <c r="F432" s="18">
        <f t="shared" si="146"/>
        <v>1.3592592592592592</v>
      </c>
      <c r="G432" s="18">
        <f t="shared" si="147"/>
        <v>1.3592592592592592</v>
      </c>
    </row>
    <row r="433" spans="1:8" s="1" customFormat="1" ht="63.75" x14ac:dyDescent="0.2">
      <c r="A433" s="9" t="s">
        <v>837</v>
      </c>
      <c r="B433" s="27" t="s">
        <v>570</v>
      </c>
      <c r="C433" s="36">
        <v>0</v>
      </c>
      <c r="D433" s="36">
        <v>0</v>
      </c>
      <c r="E433" s="17">
        <v>3.2</v>
      </c>
      <c r="F433" s="18">
        <v>0</v>
      </c>
      <c r="G433" s="18">
        <v>0</v>
      </c>
    </row>
    <row r="434" spans="1:8" s="1" customFormat="1" ht="63.75" x14ac:dyDescent="0.2">
      <c r="A434" s="9" t="s">
        <v>575</v>
      </c>
      <c r="B434" s="27" t="s">
        <v>570</v>
      </c>
      <c r="C434" s="36">
        <v>1</v>
      </c>
      <c r="D434" s="36">
        <v>1</v>
      </c>
      <c r="E434" s="17">
        <v>0</v>
      </c>
      <c r="F434" s="18">
        <f t="shared" si="146"/>
        <v>0</v>
      </c>
      <c r="G434" s="18">
        <f t="shared" si="147"/>
        <v>0</v>
      </c>
    </row>
    <row r="435" spans="1:8" s="1" customFormat="1" ht="63.75" x14ac:dyDescent="0.2">
      <c r="A435" s="9" t="s">
        <v>838</v>
      </c>
      <c r="B435" s="27" t="s">
        <v>570</v>
      </c>
      <c r="C435" s="36">
        <v>0</v>
      </c>
      <c r="D435" s="36">
        <v>0</v>
      </c>
      <c r="E435" s="17">
        <v>42.9</v>
      </c>
      <c r="F435" s="18">
        <v>0</v>
      </c>
      <c r="G435" s="18">
        <v>0</v>
      </c>
    </row>
    <row r="436" spans="1:8" s="3" customFormat="1" ht="41.25" customHeight="1" x14ac:dyDescent="0.2">
      <c r="A436" s="6" t="s">
        <v>576</v>
      </c>
      <c r="B436" s="13" t="s">
        <v>570</v>
      </c>
      <c r="C436" s="36">
        <v>22.4</v>
      </c>
      <c r="D436" s="36">
        <v>22.4</v>
      </c>
      <c r="E436" s="17">
        <v>4.5</v>
      </c>
      <c r="F436" s="18">
        <f t="shared" si="146"/>
        <v>0.20089285714285715</v>
      </c>
      <c r="G436" s="18">
        <f t="shared" si="147"/>
        <v>0.20089285714285715</v>
      </c>
      <c r="H436" s="1"/>
    </row>
    <row r="437" spans="1:8" s="1" customFormat="1" ht="63.75" x14ac:dyDescent="0.2">
      <c r="A437" s="9" t="s">
        <v>577</v>
      </c>
      <c r="B437" s="27" t="s">
        <v>570</v>
      </c>
      <c r="C437" s="36">
        <v>315</v>
      </c>
      <c r="D437" s="36">
        <v>315</v>
      </c>
      <c r="E437" s="17">
        <v>131.1</v>
      </c>
      <c r="F437" s="18">
        <f t="shared" si="146"/>
        <v>0.41619047619047617</v>
      </c>
      <c r="G437" s="18">
        <f t="shared" si="147"/>
        <v>0.41619047619047617</v>
      </c>
    </row>
    <row r="438" spans="1:8" s="1" customFormat="1" ht="63.75" x14ac:dyDescent="0.2">
      <c r="A438" s="9" t="s">
        <v>751</v>
      </c>
      <c r="B438" s="27" t="s">
        <v>570</v>
      </c>
      <c r="C438" s="36">
        <v>0</v>
      </c>
      <c r="D438" s="36">
        <v>0</v>
      </c>
      <c r="E438" s="17">
        <v>16.2</v>
      </c>
      <c r="F438" s="18">
        <v>0</v>
      </c>
      <c r="G438" s="18">
        <v>0</v>
      </c>
    </row>
    <row r="439" spans="1:8" s="1" customFormat="1" ht="63.75" x14ac:dyDescent="0.2">
      <c r="A439" s="9" t="s">
        <v>578</v>
      </c>
      <c r="B439" s="27" t="s">
        <v>570</v>
      </c>
      <c r="C439" s="36">
        <v>2473.1</v>
      </c>
      <c r="D439" s="36">
        <v>2473.1</v>
      </c>
      <c r="E439" s="17">
        <v>8258.1</v>
      </c>
      <c r="F439" s="18">
        <f t="shared" si="146"/>
        <v>3.3391694634264693</v>
      </c>
      <c r="G439" s="18">
        <f t="shared" si="147"/>
        <v>3.3391694634264693</v>
      </c>
    </row>
    <row r="440" spans="1:8" s="3" customFormat="1" ht="41.25" customHeight="1" x14ac:dyDescent="0.2">
      <c r="A440" s="6" t="s">
        <v>579</v>
      </c>
      <c r="B440" s="13" t="s">
        <v>570</v>
      </c>
      <c r="C440" s="36">
        <v>5447.4</v>
      </c>
      <c r="D440" s="36">
        <v>5447.4</v>
      </c>
      <c r="E440" s="17">
        <v>6467.2</v>
      </c>
      <c r="F440" s="18">
        <f t="shared" si="146"/>
        <v>1.1872085765686382</v>
      </c>
      <c r="G440" s="18">
        <f t="shared" si="147"/>
        <v>1.1872085765686382</v>
      </c>
      <c r="H440" s="1"/>
    </row>
    <row r="441" spans="1:8" s="1" customFormat="1" ht="63.75" x14ac:dyDescent="0.2">
      <c r="A441" s="9" t="s">
        <v>580</v>
      </c>
      <c r="B441" s="27" t="s">
        <v>570</v>
      </c>
      <c r="C441" s="36">
        <v>850.5</v>
      </c>
      <c r="D441" s="36">
        <v>850.5</v>
      </c>
      <c r="E441" s="17">
        <v>31.6</v>
      </c>
      <c r="F441" s="18">
        <f t="shared" si="146"/>
        <v>3.7154614932392714E-2</v>
      </c>
      <c r="G441" s="18">
        <f t="shared" si="147"/>
        <v>3.7154614932392714E-2</v>
      </c>
    </row>
    <row r="442" spans="1:8" s="1" customFormat="1" ht="63.75" x14ac:dyDescent="0.2">
      <c r="A442" s="9" t="s">
        <v>752</v>
      </c>
      <c r="B442" s="27" t="s">
        <v>570</v>
      </c>
      <c r="C442" s="36">
        <v>96.3</v>
      </c>
      <c r="D442" s="36">
        <v>96.3</v>
      </c>
      <c r="E442" s="17">
        <v>544</v>
      </c>
      <c r="F442" s="18">
        <f t="shared" si="146"/>
        <v>5.6490134994807892</v>
      </c>
      <c r="G442" s="18">
        <f t="shared" si="147"/>
        <v>5.6490134994807892</v>
      </c>
    </row>
    <row r="443" spans="1:8" s="1" customFormat="1" ht="63.75" x14ac:dyDescent="0.2">
      <c r="A443" s="9" t="s">
        <v>790</v>
      </c>
      <c r="B443" s="27" t="s">
        <v>570</v>
      </c>
      <c r="C443" s="36">
        <v>0</v>
      </c>
      <c r="D443" s="36">
        <v>0</v>
      </c>
      <c r="E443" s="17">
        <v>2197.1999999999998</v>
      </c>
      <c r="F443" s="18">
        <v>0</v>
      </c>
      <c r="G443" s="18">
        <v>0</v>
      </c>
    </row>
    <row r="444" spans="1:8" s="3" customFormat="1" ht="64.5" customHeight="1" x14ac:dyDescent="0.2">
      <c r="A444" s="6" t="s">
        <v>581</v>
      </c>
      <c r="B444" s="13" t="s">
        <v>570</v>
      </c>
      <c r="C444" s="36">
        <v>0</v>
      </c>
      <c r="D444" s="36">
        <v>0</v>
      </c>
      <c r="E444" s="17">
        <v>120.1</v>
      </c>
      <c r="F444" s="18">
        <v>0</v>
      </c>
      <c r="G444" s="18">
        <v>0</v>
      </c>
      <c r="H444" s="1"/>
    </row>
    <row r="445" spans="1:8" s="3" customFormat="1" ht="64.5" customHeight="1" x14ac:dyDescent="0.2">
      <c r="A445" s="6" t="s">
        <v>812</v>
      </c>
      <c r="B445" s="13" t="s">
        <v>570</v>
      </c>
      <c r="C445" s="36">
        <v>0</v>
      </c>
      <c r="D445" s="36">
        <v>0</v>
      </c>
      <c r="E445" s="17">
        <v>177.2</v>
      </c>
      <c r="F445" s="18">
        <v>0</v>
      </c>
      <c r="G445" s="18">
        <v>0</v>
      </c>
      <c r="H445" s="1"/>
    </row>
    <row r="446" spans="1:8" s="1" customFormat="1" ht="63.75" x14ac:dyDescent="0.2">
      <c r="A446" s="9" t="s">
        <v>582</v>
      </c>
      <c r="B446" s="27" t="s">
        <v>570</v>
      </c>
      <c r="C446" s="36">
        <v>31381.5</v>
      </c>
      <c r="D446" s="36">
        <v>31381.5</v>
      </c>
      <c r="E446" s="17">
        <v>59509.599999999999</v>
      </c>
      <c r="F446" s="18">
        <f t="shared" si="146"/>
        <v>1.8963274540732598</v>
      </c>
      <c r="G446" s="18">
        <f t="shared" si="147"/>
        <v>1.8963274540732598</v>
      </c>
    </row>
    <row r="447" spans="1:8" s="1" customFormat="1" ht="63.75" x14ac:dyDescent="0.2">
      <c r="A447" s="9" t="s">
        <v>583</v>
      </c>
      <c r="B447" s="27" t="s">
        <v>570</v>
      </c>
      <c r="C447" s="36">
        <v>22.5</v>
      </c>
      <c r="D447" s="36">
        <v>22.5</v>
      </c>
      <c r="E447" s="17">
        <v>128.9</v>
      </c>
      <c r="F447" s="18">
        <f t="shared" si="146"/>
        <v>5.7288888888888891</v>
      </c>
      <c r="G447" s="18">
        <f t="shared" si="147"/>
        <v>5.7288888888888891</v>
      </c>
    </row>
    <row r="448" spans="1:8" s="1" customFormat="1" ht="63.75" x14ac:dyDescent="0.2">
      <c r="A448" s="9" t="s">
        <v>839</v>
      </c>
      <c r="B448" s="27" t="s">
        <v>570</v>
      </c>
      <c r="C448" s="36">
        <v>0</v>
      </c>
      <c r="D448" s="36">
        <v>0</v>
      </c>
      <c r="E448" s="17">
        <v>7.3</v>
      </c>
      <c r="F448" s="18">
        <v>0</v>
      </c>
      <c r="G448" s="18">
        <v>0</v>
      </c>
    </row>
    <row r="449" spans="1:8" s="3" customFormat="1" ht="41.25" customHeight="1" x14ac:dyDescent="0.2">
      <c r="A449" s="6" t="s">
        <v>584</v>
      </c>
      <c r="B449" s="13" t="s">
        <v>570</v>
      </c>
      <c r="C449" s="36">
        <v>2694.1</v>
      </c>
      <c r="D449" s="36">
        <v>2694.1</v>
      </c>
      <c r="E449" s="17">
        <v>27657.8</v>
      </c>
      <c r="F449" s="18">
        <f t="shared" si="146"/>
        <v>10.266062878141124</v>
      </c>
      <c r="G449" s="18">
        <f t="shared" si="147"/>
        <v>10.266062878141124</v>
      </c>
      <c r="H449" s="1"/>
    </row>
    <row r="450" spans="1:8" s="1" customFormat="1" ht="63.75" x14ac:dyDescent="0.2">
      <c r="A450" s="9" t="s">
        <v>585</v>
      </c>
      <c r="B450" s="27" t="s">
        <v>570</v>
      </c>
      <c r="C450" s="36">
        <v>2550</v>
      </c>
      <c r="D450" s="36">
        <v>2550</v>
      </c>
      <c r="E450" s="17">
        <v>2595.4</v>
      </c>
      <c r="F450" s="18">
        <f t="shared" si="146"/>
        <v>1.0178039215686274</v>
      </c>
      <c r="G450" s="18">
        <f t="shared" si="147"/>
        <v>1.0178039215686274</v>
      </c>
    </row>
    <row r="451" spans="1:8" s="1" customFormat="1" ht="63.75" x14ac:dyDescent="0.2">
      <c r="A451" s="9" t="s">
        <v>813</v>
      </c>
      <c r="B451" s="27" t="s">
        <v>570</v>
      </c>
      <c r="C451" s="36">
        <v>0</v>
      </c>
      <c r="D451" s="36">
        <v>0</v>
      </c>
      <c r="E451" s="17">
        <v>3</v>
      </c>
      <c r="F451" s="18">
        <v>0</v>
      </c>
      <c r="G451" s="18">
        <v>0</v>
      </c>
    </row>
    <row r="452" spans="1:8" s="1" customFormat="1" ht="63.75" x14ac:dyDescent="0.2">
      <c r="A452" s="9" t="s">
        <v>586</v>
      </c>
      <c r="B452" s="27" t="s">
        <v>570</v>
      </c>
      <c r="C452" s="36">
        <v>286.39999999999998</v>
      </c>
      <c r="D452" s="36">
        <v>286.39999999999998</v>
      </c>
      <c r="E452" s="17">
        <v>35.799999999999997</v>
      </c>
      <c r="F452" s="18">
        <f t="shared" si="146"/>
        <v>0.125</v>
      </c>
      <c r="G452" s="18">
        <f t="shared" si="147"/>
        <v>0.125</v>
      </c>
    </row>
    <row r="453" spans="1:8" s="3" customFormat="1" ht="63.75" x14ac:dyDescent="0.2">
      <c r="A453" s="6" t="s">
        <v>589</v>
      </c>
      <c r="B453" s="13" t="s">
        <v>588</v>
      </c>
      <c r="C453" s="17">
        <f t="shared" ref="C453:E453" si="167">C454</f>
        <v>2166.6999999999998</v>
      </c>
      <c r="D453" s="17">
        <f t="shared" si="167"/>
        <v>2166.6999999999998</v>
      </c>
      <c r="E453" s="17">
        <f t="shared" si="167"/>
        <v>398.8</v>
      </c>
      <c r="F453" s="18">
        <f t="shared" ref="F453:F515" si="168">E453/C453</f>
        <v>0.18405870678912634</v>
      </c>
      <c r="G453" s="18">
        <f t="shared" ref="G453:G515" si="169">E453/D453</f>
        <v>0.18405870678912634</v>
      </c>
      <c r="H453" s="1"/>
    </row>
    <row r="454" spans="1:8" s="1" customFormat="1" ht="63.75" x14ac:dyDescent="0.2">
      <c r="A454" s="9" t="s">
        <v>587</v>
      </c>
      <c r="B454" s="27" t="s">
        <v>588</v>
      </c>
      <c r="C454" s="36">
        <v>2166.6999999999998</v>
      </c>
      <c r="D454" s="36">
        <v>2166.6999999999998</v>
      </c>
      <c r="E454" s="17">
        <v>398.8</v>
      </c>
      <c r="F454" s="18">
        <f t="shared" si="168"/>
        <v>0.18405870678912634</v>
      </c>
      <c r="G454" s="18">
        <f t="shared" si="169"/>
        <v>0.18405870678912634</v>
      </c>
    </row>
    <row r="455" spans="1:8" s="1" customFormat="1" ht="63.75" x14ac:dyDescent="0.2">
      <c r="A455" s="9" t="s">
        <v>592</v>
      </c>
      <c r="B455" s="27" t="s">
        <v>591</v>
      </c>
      <c r="C455" s="17">
        <f t="shared" ref="C455:E455" si="170">C456</f>
        <v>135.6</v>
      </c>
      <c r="D455" s="17">
        <f t="shared" si="170"/>
        <v>135.6</v>
      </c>
      <c r="E455" s="17">
        <f t="shared" si="170"/>
        <v>42.6</v>
      </c>
      <c r="F455" s="18">
        <f t="shared" si="168"/>
        <v>0.31415929203539827</v>
      </c>
      <c r="G455" s="18">
        <f t="shared" si="169"/>
        <v>0.31415929203539827</v>
      </c>
    </row>
    <row r="456" spans="1:8" s="3" customFormat="1" ht="63.75" x14ac:dyDescent="0.2">
      <c r="A456" s="6" t="s">
        <v>590</v>
      </c>
      <c r="B456" s="13" t="s">
        <v>591</v>
      </c>
      <c r="C456" s="36">
        <v>135.6</v>
      </c>
      <c r="D456" s="36">
        <v>135.6</v>
      </c>
      <c r="E456" s="17">
        <v>42.6</v>
      </c>
      <c r="F456" s="18">
        <f t="shared" si="168"/>
        <v>0.31415929203539827</v>
      </c>
      <c r="G456" s="18">
        <f t="shared" si="169"/>
        <v>0.31415929203539827</v>
      </c>
      <c r="H456" s="1"/>
    </row>
    <row r="457" spans="1:8" s="1" customFormat="1" ht="51" x14ac:dyDescent="0.2">
      <c r="A457" s="9" t="s">
        <v>594</v>
      </c>
      <c r="B457" s="27" t="s">
        <v>593</v>
      </c>
      <c r="C457" s="17">
        <f t="shared" ref="C457:D457" si="171">SUM(C458:C475)</f>
        <v>38506.199999999997</v>
      </c>
      <c r="D457" s="17">
        <f t="shared" si="171"/>
        <v>38506.199999999997</v>
      </c>
      <c r="E457" s="17">
        <f>SUM(E458:E475)</f>
        <v>82783.400000000009</v>
      </c>
      <c r="F457" s="18">
        <f t="shared" si="168"/>
        <v>2.1498719686699808</v>
      </c>
      <c r="G457" s="18">
        <f t="shared" si="169"/>
        <v>2.1498719686699808</v>
      </c>
    </row>
    <row r="458" spans="1:8" s="1" customFormat="1" ht="51" x14ac:dyDescent="0.2">
      <c r="A458" s="9" t="s">
        <v>840</v>
      </c>
      <c r="B458" s="27" t="s">
        <v>593</v>
      </c>
      <c r="C458" s="36">
        <v>0</v>
      </c>
      <c r="D458" s="36">
        <v>0</v>
      </c>
      <c r="E458" s="17">
        <v>7</v>
      </c>
      <c r="F458" s="18">
        <v>0</v>
      </c>
      <c r="G458" s="18">
        <v>0</v>
      </c>
    </row>
    <row r="459" spans="1:8" s="1" customFormat="1" ht="51" x14ac:dyDescent="0.2">
      <c r="A459" s="9" t="s">
        <v>814</v>
      </c>
      <c r="B459" s="27" t="s">
        <v>593</v>
      </c>
      <c r="C459" s="36">
        <v>0</v>
      </c>
      <c r="D459" s="36">
        <v>0</v>
      </c>
      <c r="E459" s="17">
        <v>71</v>
      </c>
      <c r="F459" s="18">
        <v>0</v>
      </c>
      <c r="G459" s="18">
        <v>0</v>
      </c>
    </row>
    <row r="460" spans="1:8" s="1" customFormat="1" ht="51" x14ac:dyDescent="0.2">
      <c r="A460" s="9" t="s">
        <v>791</v>
      </c>
      <c r="B460" s="27" t="s">
        <v>593</v>
      </c>
      <c r="C460" s="36">
        <v>0</v>
      </c>
      <c r="D460" s="36">
        <v>0</v>
      </c>
      <c r="E460" s="17">
        <v>10</v>
      </c>
      <c r="F460" s="18">
        <v>0</v>
      </c>
      <c r="G460" s="18">
        <v>0</v>
      </c>
    </row>
    <row r="461" spans="1:8" s="1" customFormat="1" ht="51" x14ac:dyDescent="0.2">
      <c r="A461" s="9" t="s">
        <v>753</v>
      </c>
      <c r="B461" s="27" t="s">
        <v>593</v>
      </c>
      <c r="C461" s="36">
        <v>0</v>
      </c>
      <c r="D461" s="36">
        <v>0</v>
      </c>
      <c r="E461" s="17">
        <v>10579.9</v>
      </c>
      <c r="F461" s="18">
        <v>0</v>
      </c>
      <c r="G461" s="18">
        <v>0</v>
      </c>
    </row>
    <row r="462" spans="1:8" s="3" customFormat="1" ht="51" x14ac:dyDescent="0.2">
      <c r="A462" s="6" t="s">
        <v>595</v>
      </c>
      <c r="B462" s="13" t="s">
        <v>593</v>
      </c>
      <c r="C462" s="36">
        <v>0</v>
      </c>
      <c r="D462" s="36">
        <v>0</v>
      </c>
      <c r="E462" s="17">
        <v>1263.4000000000001</v>
      </c>
      <c r="F462" s="18">
        <v>0</v>
      </c>
      <c r="G462" s="18">
        <v>0</v>
      </c>
      <c r="H462" s="1"/>
    </row>
    <row r="463" spans="1:8" s="3" customFormat="1" ht="51" x14ac:dyDescent="0.2">
      <c r="A463" s="6" t="s">
        <v>815</v>
      </c>
      <c r="B463" s="13" t="s">
        <v>593</v>
      </c>
      <c r="C463" s="36">
        <v>0</v>
      </c>
      <c r="D463" s="36">
        <v>0</v>
      </c>
      <c r="E463" s="17">
        <v>20.9</v>
      </c>
      <c r="F463" s="18">
        <v>0</v>
      </c>
      <c r="G463" s="18">
        <v>0</v>
      </c>
      <c r="H463" s="1"/>
    </row>
    <row r="464" spans="1:8" s="3" customFormat="1" ht="51" x14ac:dyDescent="0.2">
      <c r="A464" s="6" t="s">
        <v>792</v>
      </c>
      <c r="B464" s="13" t="s">
        <v>593</v>
      </c>
      <c r="C464" s="36">
        <v>0</v>
      </c>
      <c r="D464" s="36">
        <v>0</v>
      </c>
      <c r="E464" s="17">
        <v>109.4</v>
      </c>
      <c r="F464" s="18">
        <v>0</v>
      </c>
      <c r="G464" s="18">
        <v>0</v>
      </c>
      <c r="H464" s="1"/>
    </row>
    <row r="465" spans="1:8" s="1" customFormat="1" ht="51" x14ac:dyDescent="0.2">
      <c r="A465" s="9" t="s">
        <v>596</v>
      </c>
      <c r="B465" s="27" t="s">
        <v>593</v>
      </c>
      <c r="C465" s="36">
        <v>0</v>
      </c>
      <c r="D465" s="36">
        <v>0</v>
      </c>
      <c r="E465" s="17">
        <v>25.2</v>
      </c>
      <c r="F465" s="18">
        <v>0</v>
      </c>
      <c r="G465" s="18">
        <v>0</v>
      </c>
    </row>
    <row r="466" spans="1:8" s="1" customFormat="1" ht="51" x14ac:dyDescent="0.2">
      <c r="A466" s="9" t="s">
        <v>597</v>
      </c>
      <c r="B466" s="27" t="s">
        <v>593</v>
      </c>
      <c r="C466" s="36">
        <v>525</v>
      </c>
      <c r="D466" s="36">
        <v>525</v>
      </c>
      <c r="E466" s="17">
        <v>12394.4</v>
      </c>
      <c r="F466" s="18">
        <f t="shared" si="168"/>
        <v>23.608380952380951</v>
      </c>
      <c r="G466" s="18">
        <f t="shared" si="169"/>
        <v>23.608380952380951</v>
      </c>
    </row>
    <row r="467" spans="1:8" s="3" customFormat="1" ht="51" x14ac:dyDescent="0.2">
      <c r="A467" s="6" t="s">
        <v>754</v>
      </c>
      <c r="B467" s="13" t="s">
        <v>593</v>
      </c>
      <c r="C467" s="36">
        <v>0</v>
      </c>
      <c r="D467" s="36">
        <v>0</v>
      </c>
      <c r="E467" s="17">
        <v>1552.3</v>
      </c>
      <c r="F467" s="18">
        <v>0</v>
      </c>
      <c r="G467" s="18">
        <v>0</v>
      </c>
      <c r="H467" s="1"/>
    </row>
    <row r="468" spans="1:8" s="3" customFormat="1" ht="51" x14ac:dyDescent="0.2">
      <c r="A468" s="6" t="s">
        <v>598</v>
      </c>
      <c r="B468" s="13" t="s">
        <v>593</v>
      </c>
      <c r="C468" s="36">
        <v>87.7</v>
      </c>
      <c r="D468" s="36">
        <v>87.7</v>
      </c>
      <c r="E468" s="17">
        <v>103.7</v>
      </c>
      <c r="F468" s="18">
        <f t="shared" si="168"/>
        <v>1.1824401368301025</v>
      </c>
      <c r="G468" s="18">
        <f t="shared" si="169"/>
        <v>1.1824401368301025</v>
      </c>
      <c r="H468" s="1"/>
    </row>
    <row r="469" spans="1:8" s="3" customFormat="1" ht="51" x14ac:dyDescent="0.2">
      <c r="A469" s="6" t="s">
        <v>755</v>
      </c>
      <c r="B469" s="13" t="s">
        <v>593</v>
      </c>
      <c r="C469" s="36">
        <v>0</v>
      </c>
      <c r="D469" s="36">
        <v>0</v>
      </c>
      <c r="E469" s="17">
        <v>62.4</v>
      </c>
      <c r="F469" s="18">
        <v>0</v>
      </c>
      <c r="G469" s="18">
        <v>0</v>
      </c>
      <c r="H469" s="1"/>
    </row>
    <row r="470" spans="1:8" s="3" customFormat="1" ht="51" x14ac:dyDescent="0.2">
      <c r="A470" s="6" t="s">
        <v>599</v>
      </c>
      <c r="B470" s="13" t="s">
        <v>593</v>
      </c>
      <c r="C470" s="36">
        <v>94</v>
      </c>
      <c r="D470" s="36">
        <v>94</v>
      </c>
      <c r="E470" s="17">
        <v>725.6</v>
      </c>
      <c r="F470" s="18">
        <f t="shared" si="168"/>
        <v>7.719148936170213</v>
      </c>
      <c r="G470" s="18">
        <f t="shared" si="169"/>
        <v>7.719148936170213</v>
      </c>
      <c r="H470" s="1"/>
    </row>
    <row r="471" spans="1:8" s="3" customFormat="1" ht="51" x14ac:dyDescent="0.2">
      <c r="A471" s="6" t="s">
        <v>793</v>
      </c>
      <c r="B471" s="13" t="s">
        <v>593</v>
      </c>
      <c r="C471" s="36">
        <v>0</v>
      </c>
      <c r="D471" s="36">
        <v>0</v>
      </c>
      <c r="E471" s="17">
        <v>204.7</v>
      </c>
      <c r="F471" s="18">
        <v>0</v>
      </c>
      <c r="G471" s="18">
        <v>0</v>
      </c>
      <c r="H471" s="1"/>
    </row>
    <row r="472" spans="1:8" s="1" customFormat="1" ht="51" x14ac:dyDescent="0.2">
      <c r="A472" s="9" t="s">
        <v>600</v>
      </c>
      <c r="B472" s="27" t="s">
        <v>593</v>
      </c>
      <c r="C472" s="36">
        <v>35953.4</v>
      </c>
      <c r="D472" s="36">
        <v>35953.4</v>
      </c>
      <c r="E472" s="17">
        <v>53789.700000000004</v>
      </c>
      <c r="F472" s="18">
        <f t="shared" si="168"/>
        <v>1.4960949451234098</v>
      </c>
      <c r="G472" s="18">
        <f t="shared" si="169"/>
        <v>1.4960949451234098</v>
      </c>
    </row>
    <row r="473" spans="1:8" s="1" customFormat="1" ht="51" x14ac:dyDescent="0.2">
      <c r="A473" s="9" t="s">
        <v>601</v>
      </c>
      <c r="B473" s="27" t="s">
        <v>593</v>
      </c>
      <c r="C473" s="36">
        <v>1811.1</v>
      </c>
      <c r="D473" s="36">
        <v>1811.1</v>
      </c>
      <c r="E473" s="17">
        <v>1808.8</v>
      </c>
      <c r="F473" s="18">
        <f t="shared" si="168"/>
        <v>0.99873005355861078</v>
      </c>
      <c r="G473" s="18">
        <f t="shared" si="169"/>
        <v>0.99873005355861078</v>
      </c>
    </row>
    <row r="474" spans="1:8" s="1" customFormat="1" ht="51" x14ac:dyDescent="0.2">
      <c r="A474" s="9" t="s">
        <v>756</v>
      </c>
      <c r="B474" s="27" t="s">
        <v>593</v>
      </c>
      <c r="C474" s="36">
        <v>5</v>
      </c>
      <c r="D474" s="36">
        <v>5</v>
      </c>
      <c r="E474" s="17">
        <v>5</v>
      </c>
      <c r="F474" s="18">
        <f t="shared" si="168"/>
        <v>1</v>
      </c>
      <c r="G474" s="18">
        <f t="shared" si="169"/>
        <v>1</v>
      </c>
    </row>
    <row r="475" spans="1:8" s="3" customFormat="1" ht="51" x14ac:dyDescent="0.2">
      <c r="A475" s="6" t="s">
        <v>602</v>
      </c>
      <c r="B475" s="13" t="s">
        <v>593</v>
      </c>
      <c r="C475" s="36">
        <v>30</v>
      </c>
      <c r="D475" s="36">
        <v>30</v>
      </c>
      <c r="E475" s="17">
        <v>50</v>
      </c>
      <c r="F475" s="18">
        <f t="shared" si="168"/>
        <v>1.6666666666666667</v>
      </c>
      <c r="G475" s="18">
        <f t="shared" si="169"/>
        <v>1.6666666666666667</v>
      </c>
      <c r="H475" s="1"/>
    </row>
    <row r="476" spans="1:8" s="3" customFormat="1" x14ac:dyDescent="0.2">
      <c r="A476" s="5" t="s">
        <v>620</v>
      </c>
      <c r="B476" s="11" t="s">
        <v>619</v>
      </c>
      <c r="C476" s="16">
        <f t="shared" ref="C476" si="172">C477+C484+C490+C495+C497+C493+C501+C523</f>
        <v>1095.4000000000001</v>
      </c>
      <c r="D476" s="16">
        <f t="shared" ref="D476:E476" si="173">D477+D484+D490+D495+D497+D493+D501+D523</f>
        <v>1095.4000000000001</v>
      </c>
      <c r="E476" s="16">
        <f t="shared" si="173"/>
        <v>27653.4</v>
      </c>
      <c r="F476" s="41">
        <f t="shared" si="168"/>
        <v>25.245024648530215</v>
      </c>
      <c r="G476" s="41">
        <f t="shared" si="169"/>
        <v>25.245024648530215</v>
      </c>
      <c r="H476" s="1"/>
    </row>
    <row r="477" spans="1:8" s="3" customFormat="1" ht="38.25" x14ac:dyDescent="0.2">
      <c r="A477" s="6" t="s">
        <v>606</v>
      </c>
      <c r="B477" s="13" t="s">
        <v>603</v>
      </c>
      <c r="C477" s="17">
        <f>SUM(C478:C483)</f>
        <v>425.2</v>
      </c>
      <c r="D477" s="17">
        <f>SUM(D478:D483)</f>
        <v>425.2</v>
      </c>
      <c r="E477" s="17">
        <f>SUM(E478:E483)</f>
        <v>797</v>
      </c>
      <c r="F477" s="18">
        <f t="shared" si="168"/>
        <v>1.874412041392286</v>
      </c>
      <c r="G477" s="18">
        <f t="shared" si="169"/>
        <v>1.874412041392286</v>
      </c>
      <c r="H477" s="1"/>
    </row>
    <row r="478" spans="1:8" s="1" customFormat="1" ht="38.25" x14ac:dyDescent="0.2">
      <c r="A478" s="9" t="s">
        <v>757</v>
      </c>
      <c r="B478" s="27" t="s">
        <v>603</v>
      </c>
      <c r="C478" s="36">
        <v>0</v>
      </c>
      <c r="D478" s="36">
        <v>0</v>
      </c>
      <c r="E478" s="17">
        <v>296.2</v>
      </c>
      <c r="F478" s="18">
        <v>0</v>
      </c>
      <c r="G478" s="18">
        <v>0</v>
      </c>
    </row>
    <row r="479" spans="1:8" s="1" customFormat="1" ht="38.25" x14ac:dyDescent="0.2">
      <c r="A479" s="9" t="s">
        <v>794</v>
      </c>
      <c r="B479" s="27" t="s">
        <v>603</v>
      </c>
      <c r="C479" s="36">
        <v>0</v>
      </c>
      <c r="D479" s="36">
        <v>0</v>
      </c>
      <c r="E479" s="17">
        <v>47.8</v>
      </c>
      <c r="F479" s="18">
        <v>0</v>
      </c>
      <c r="G479" s="18">
        <v>0</v>
      </c>
    </row>
    <row r="480" spans="1:8" s="1" customFormat="1" ht="38.25" x14ac:dyDescent="0.2">
      <c r="A480" s="9" t="s">
        <v>841</v>
      </c>
      <c r="B480" s="27" t="s">
        <v>603</v>
      </c>
      <c r="C480" s="36">
        <v>0</v>
      </c>
      <c r="D480" s="36">
        <v>0</v>
      </c>
      <c r="E480" s="17">
        <v>27.4</v>
      </c>
      <c r="F480" s="18">
        <v>0</v>
      </c>
      <c r="G480" s="18">
        <v>0</v>
      </c>
    </row>
    <row r="481" spans="1:8" s="1" customFormat="1" ht="38.25" x14ac:dyDescent="0.2">
      <c r="A481" s="9" t="s">
        <v>604</v>
      </c>
      <c r="B481" s="27" t="s">
        <v>603</v>
      </c>
      <c r="C481" s="36">
        <v>400</v>
      </c>
      <c r="D481" s="36">
        <v>400</v>
      </c>
      <c r="E481" s="17">
        <v>400</v>
      </c>
      <c r="F481" s="18">
        <f t="shared" si="168"/>
        <v>1</v>
      </c>
      <c r="G481" s="18">
        <f t="shared" si="169"/>
        <v>1</v>
      </c>
    </row>
    <row r="482" spans="1:8" s="3" customFormat="1" ht="38.25" x14ac:dyDescent="0.2">
      <c r="A482" s="6" t="s">
        <v>605</v>
      </c>
      <c r="B482" s="13" t="s">
        <v>603</v>
      </c>
      <c r="C482" s="36">
        <v>25.2</v>
      </c>
      <c r="D482" s="36">
        <v>25.2</v>
      </c>
      <c r="E482" s="17">
        <v>0</v>
      </c>
      <c r="F482" s="18">
        <f t="shared" si="168"/>
        <v>0</v>
      </c>
      <c r="G482" s="18">
        <f t="shared" si="169"/>
        <v>0</v>
      </c>
      <c r="H482" s="1"/>
    </row>
    <row r="483" spans="1:8" s="3" customFormat="1" ht="38.25" x14ac:dyDescent="0.2">
      <c r="A483" s="6" t="s">
        <v>816</v>
      </c>
      <c r="B483" s="13" t="s">
        <v>603</v>
      </c>
      <c r="C483" s="36">
        <v>0</v>
      </c>
      <c r="D483" s="36">
        <v>0</v>
      </c>
      <c r="E483" s="17">
        <v>25.6</v>
      </c>
      <c r="F483" s="18">
        <v>0</v>
      </c>
      <c r="G483" s="18">
        <v>0</v>
      </c>
      <c r="H483" s="1"/>
    </row>
    <row r="484" spans="1:8" s="3" customFormat="1" ht="63.75" x14ac:dyDescent="0.2">
      <c r="A484" s="6" t="s">
        <v>608</v>
      </c>
      <c r="B484" s="13" t="s">
        <v>607</v>
      </c>
      <c r="C484" s="17">
        <f t="shared" ref="C484" si="174">C489+C485+C486+C487</f>
        <v>52.8</v>
      </c>
      <c r="D484" s="17">
        <f t="shared" ref="D484" si="175">D489+D485+D486+D487</f>
        <v>52.8</v>
      </c>
      <c r="E484" s="17">
        <f>E489+E485+E486+E487+E488</f>
        <v>670.40000000000009</v>
      </c>
      <c r="F484" s="18">
        <f t="shared" si="168"/>
        <v>12.696969696969699</v>
      </c>
      <c r="G484" s="18">
        <f t="shared" si="169"/>
        <v>12.696969696969699</v>
      </c>
      <c r="H484" s="1"/>
    </row>
    <row r="485" spans="1:8" s="3" customFormat="1" ht="63.75" x14ac:dyDescent="0.2">
      <c r="A485" s="6" t="s">
        <v>758</v>
      </c>
      <c r="B485" s="13" t="s">
        <v>607</v>
      </c>
      <c r="C485" s="36">
        <v>0</v>
      </c>
      <c r="D485" s="36">
        <v>0</v>
      </c>
      <c r="E485" s="17">
        <v>30.7</v>
      </c>
      <c r="F485" s="18">
        <v>0</v>
      </c>
      <c r="G485" s="18">
        <v>0</v>
      </c>
      <c r="H485" s="1"/>
    </row>
    <row r="486" spans="1:8" s="3" customFormat="1" ht="63.75" x14ac:dyDescent="0.2">
      <c r="A486" s="6" t="s">
        <v>759</v>
      </c>
      <c r="B486" s="13" t="s">
        <v>607</v>
      </c>
      <c r="C486" s="36">
        <v>0</v>
      </c>
      <c r="D486" s="36">
        <v>0</v>
      </c>
      <c r="E486" s="17">
        <v>443.1</v>
      </c>
      <c r="F486" s="18">
        <v>0</v>
      </c>
      <c r="G486" s="18">
        <v>0</v>
      </c>
      <c r="H486" s="1"/>
    </row>
    <row r="487" spans="1:8" s="3" customFormat="1" ht="63.75" x14ac:dyDescent="0.2">
      <c r="A487" s="6" t="s">
        <v>760</v>
      </c>
      <c r="B487" s="13" t="s">
        <v>607</v>
      </c>
      <c r="C487" s="36">
        <v>42.3</v>
      </c>
      <c r="D487" s="36">
        <v>42.3</v>
      </c>
      <c r="E487" s="17">
        <v>50</v>
      </c>
      <c r="F487" s="18">
        <f t="shared" si="168"/>
        <v>1.1820330969267141</v>
      </c>
      <c r="G487" s="18">
        <f t="shared" si="169"/>
        <v>1.1820330969267141</v>
      </c>
      <c r="H487" s="1"/>
    </row>
    <row r="488" spans="1:8" s="3" customFormat="1" ht="63.75" x14ac:dyDescent="0.2">
      <c r="A488" s="6" t="s">
        <v>842</v>
      </c>
      <c r="B488" s="13" t="s">
        <v>607</v>
      </c>
      <c r="C488" s="36">
        <v>0</v>
      </c>
      <c r="D488" s="36">
        <v>0</v>
      </c>
      <c r="E488" s="17">
        <v>125</v>
      </c>
      <c r="F488" s="18">
        <v>0</v>
      </c>
      <c r="G488" s="18">
        <v>0</v>
      </c>
      <c r="H488" s="1"/>
    </row>
    <row r="489" spans="1:8" s="1" customFormat="1" ht="63.75" x14ac:dyDescent="0.2">
      <c r="A489" s="9" t="s">
        <v>761</v>
      </c>
      <c r="B489" s="27" t="s">
        <v>607</v>
      </c>
      <c r="C489" s="36">
        <v>10.5</v>
      </c>
      <c r="D489" s="36">
        <v>10.5</v>
      </c>
      <c r="E489" s="17">
        <v>21.6</v>
      </c>
      <c r="F489" s="18">
        <f t="shared" si="168"/>
        <v>2.0571428571428574</v>
      </c>
      <c r="G489" s="18">
        <f t="shared" si="169"/>
        <v>2.0571428571428574</v>
      </c>
    </row>
    <row r="490" spans="1:8" s="1" customFormat="1" ht="127.5" x14ac:dyDescent="0.2">
      <c r="A490" s="9" t="s">
        <v>612</v>
      </c>
      <c r="B490" s="27" t="s">
        <v>610</v>
      </c>
      <c r="C490" s="17">
        <f t="shared" ref="C490" si="176">SUM(C491:C492)</f>
        <v>2.2999999999999998</v>
      </c>
      <c r="D490" s="17">
        <f t="shared" ref="D490:E490" si="177">SUM(D491:D492)</f>
        <v>2.2999999999999998</v>
      </c>
      <c r="E490" s="17">
        <f t="shared" si="177"/>
        <v>0</v>
      </c>
      <c r="F490" s="18">
        <f t="shared" si="168"/>
        <v>0</v>
      </c>
      <c r="G490" s="18">
        <f t="shared" si="169"/>
        <v>0</v>
      </c>
    </row>
    <row r="491" spans="1:8" s="3" customFormat="1" ht="127.5" x14ac:dyDescent="0.2">
      <c r="A491" s="6" t="s">
        <v>609</v>
      </c>
      <c r="B491" s="13" t="s">
        <v>610</v>
      </c>
      <c r="C491" s="36">
        <v>2.2999999999999998</v>
      </c>
      <c r="D491" s="36">
        <v>2.2999999999999998</v>
      </c>
      <c r="E491" s="17">
        <v>0</v>
      </c>
      <c r="F491" s="18">
        <f t="shared" si="168"/>
        <v>0</v>
      </c>
      <c r="G491" s="18">
        <f t="shared" si="169"/>
        <v>0</v>
      </c>
      <c r="H491" s="1"/>
    </row>
    <row r="492" spans="1:8" s="3" customFormat="1" ht="127.5" hidden="1" x14ac:dyDescent="0.2">
      <c r="A492" s="6" t="s">
        <v>611</v>
      </c>
      <c r="B492" s="13" t="s">
        <v>610</v>
      </c>
      <c r="C492" s="36"/>
      <c r="D492" s="36"/>
      <c r="E492" s="17"/>
      <c r="F492" s="18" t="e">
        <f t="shared" si="168"/>
        <v>#DIV/0!</v>
      </c>
      <c r="G492" s="18" t="e">
        <f t="shared" si="169"/>
        <v>#DIV/0!</v>
      </c>
      <c r="H492" s="1"/>
    </row>
    <row r="493" spans="1:8" s="1" customFormat="1" ht="89.25" hidden="1" x14ac:dyDescent="0.2">
      <c r="A493" s="9" t="s">
        <v>615</v>
      </c>
      <c r="B493" s="27" t="s">
        <v>614</v>
      </c>
      <c r="C493" s="17">
        <f t="shared" ref="C493:E493" si="178">C494</f>
        <v>0</v>
      </c>
      <c r="D493" s="17">
        <f t="shared" si="178"/>
        <v>0</v>
      </c>
      <c r="E493" s="17">
        <f t="shared" si="178"/>
        <v>0</v>
      </c>
      <c r="F493" s="18" t="e">
        <f t="shared" si="168"/>
        <v>#DIV/0!</v>
      </c>
      <c r="G493" s="18" t="e">
        <f t="shared" si="169"/>
        <v>#DIV/0!</v>
      </c>
    </row>
    <row r="494" spans="1:8" s="1" customFormat="1" ht="89.25" hidden="1" x14ac:dyDescent="0.2">
      <c r="A494" s="9" t="s">
        <v>613</v>
      </c>
      <c r="B494" s="27" t="s">
        <v>614</v>
      </c>
      <c r="C494" s="36"/>
      <c r="D494" s="36"/>
      <c r="E494" s="17"/>
      <c r="F494" s="18" t="e">
        <f t="shared" si="168"/>
        <v>#DIV/0!</v>
      </c>
      <c r="G494" s="18" t="e">
        <f t="shared" si="169"/>
        <v>#DIV/0!</v>
      </c>
    </row>
    <row r="495" spans="1:8" s="3" customFormat="1" ht="51" hidden="1" x14ac:dyDescent="0.2">
      <c r="A495" s="6" t="s">
        <v>618</v>
      </c>
      <c r="B495" s="13" t="s">
        <v>617</v>
      </c>
      <c r="C495" s="17">
        <f t="shared" ref="C495:E495" si="179">C496</f>
        <v>0</v>
      </c>
      <c r="D495" s="17">
        <f t="shared" si="179"/>
        <v>0</v>
      </c>
      <c r="E495" s="17">
        <f t="shared" si="179"/>
        <v>0</v>
      </c>
      <c r="F495" s="18" t="e">
        <f t="shared" si="168"/>
        <v>#DIV/0!</v>
      </c>
      <c r="G495" s="18" t="e">
        <f t="shared" si="169"/>
        <v>#DIV/0!</v>
      </c>
      <c r="H495" s="1"/>
    </row>
    <row r="496" spans="1:8" s="3" customFormat="1" ht="51" hidden="1" x14ac:dyDescent="0.2">
      <c r="A496" s="6" t="s">
        <v>616</v>
      </c>
      <c r="B496" s="13" t="s">
        <v>617</v>
      </c>
      <c r="C496" s="36"/>
      <c r="D496" s="36"/>
      <c r="E496" s="17"/>
      <c r="F496" s="18" t="e">
        <f t="shared" si="168"/>
        <v>#DIV/0!</v>
      </c>
      <c r="G496" s="18" t="e">
        <f t="shared" si="169"/>
        <v>#DIV/0!</v>
      </c>
      <c r="H496" s="1"/>
    </row>
    <row r="497" spans="1:8" s="1" customFormat="1" ht="51" x14ac:dyDescent="0.2">
      <c r="A497" s="9" t="s">
        <v>621</v>
      </c>
      <c r="B497" s="27" t="s">
        <v>299</v>
      </c>
      <c r="C497" s="17">
        <f t="shared" ref="C497" si="180">SUM(C498:C500)</f>
        <v>72.7</v>
      </c>
      <c r="D497" s="17">
        <f t="shared" ref="D497:E497" si="181">SUM(D498:D500)</f>
        <v>72.7</v>
      </c>
      <c r="E497" s="17">
        <f t="shared" si="181"/>
        <v>1350.7</v>
      </c>
      <c r="F497" s="18">
        <f t="shared" si="168"/>
        <v>18.579092159559835</v>
      </c>
      <c r="G497" s="18">
        <f t="shared" si="169"/>
        <v>18.579092159559835</v>
      </c>
    </row>
    <row r="498" spans="1:8" s="1" customFormat="1" ht="51" x14ac:dyDescent="0.2">
      <c r="A498" s="9" t="s">
        <v>622</v>
      </c>
      <c r="B498" s="27" t="s">
        <v>299</v>
      </c>
      <c r="C498" s="36">
        <v>0</v>
      </c>
      <c r="D498" s="36">
        <v>0</v>
      </c>
      <c r="E498" s="17">
        <v>1011</v>
      </c>
      <c r="F498" s="18">
        <v>0</v>
      </c>
      <c r="G498" s="18">
        <v>0</v>
      </c>
    </row>
    <row r="499" spans="1:8" s="3" customFormat="1" ht="51" x14ac:dyDescent="0.2">
      <c r="A499" s="6" t="s">
        <v>623</v>
      </c>
      <c r="B499" s="13" t="s">
        <v>299</v>
      </c>
      <c r="C499" s="36">
        <v>0</v>
      </c>
      <c r="D499" s="36">
        <v>0</v>
      </c>
      <c r="E499" s="17">
        <v>339.7</v>
      </c>
      <c r="F499" s="18">
        <v>0</v>
      </c>
      <c r="G499" s="18">
        <v>0</v>
      </c>
      <c r="H499" s="1"/>
    </row>
    <row r="500" spans="1:8" s="3" customFormat="1" ht="51" x14ac:dyDescent="0.2">
      <c r="A500" s="6" t="s">
        <v>624</v>
      </c>
      <c r="B500" s="13" t="s">
        <v>299</v>
      </c>
      <c r="C500" s="36">
        <v>72.7</v>
      </c>
      <c r="D500" s="36">
        <v>72.7</v>
      </c>
      <c r="E500" s="17">
        <v>0</v>
      </c>
      <c r="F500" s="18">
        <f t="shared" si="168"/>
        <v>0</v>
      </c>
      <c r="G500" s="18">
        <f t="shared" si="169"/>
        <v>0</v>
      </c>
      <c r="H500" s="1"/>
    </row>
    <row r="501" spans="1:8" s="1" customFormat="1" ht="51" x14ac:dyDescent="0.2">
      <c r="A501" s="9" t="s">
        <v>626</v>
      </c>
      <c r="B501" s="27" t="s">
        <v>627</v>
      </c>
      <c r="C501" s="17">
        <f t="shared" ref="C501" si="182">SUM(C502:C522)</f>
        <v>540.40000000000009</v>
      </c>
      <c r="D501" s="17">
        <f t="shared" ref="D501:E501" si="183">SUM(D502:D522)</f>
        <v>540.40000000000009</v>
      </c>
      <c r="E501" s="17">
        <f t="shared" si="183"/>
        <v>24552.300000000003</v>
      </c>
      <c r="F501" s="18">
        <f t="shared" si="168"/>
        <v>45.433567727609173</v>
      </c>
      <c r="G501" s="18">
        <f t="shared" si="169"/>
        <v>45.433567727609173</v>
      </c>
    </row>
    <row r="502" spans="1:8" s="1" customFormat="1" ht="51" x14ac:dyDescent="0.2">
      <c r="A502" s="9" t="s">
        <v>625</v>
      </c>
      <c r="B502" s="27" t="s">
        <v>627</v>
      </c>
      <c r="C502" s="36">
        <v>0</v>
      </c>
      <c r="D502" s="36">
        <v>0</v>
      </c>
      <c r="E502" s="17">
        <v>134.9</v>
      </c>
      <c r="F502" s="18">
        <v>0</v>
      </c>
      <c r="G502" s="18">
        <v>0</v>
      </c>
    </row>
    <row r="503" spans="1:8" s="3" customFormat="1" ht="51" x14ac:dyDescent="0.2">
      <c r="A503" s="6" t="s">
        <v>628</v>
      </c>
      <c r="B503" s="13" t="s">
        <v>627</v>
      </c>
      <c r="C503" s="36">
        <v>158.80000000000001</v>
      </c>
      <c r="D503" s="36">
        <v>158.80000000000001</v>
      </c>
      <c r="E503" s="17">
        <v>28.8</v>
      </c>
      <c r="F503" s="18">
        <f t="shared" si="168"/>
        <v>0.181360201511335</v>
      </c>
      <c r="G503" s="18">
        <f t="shared" si="169"/>
        <v>0.181360201511335</v>
      </c>
      <c r="H503" s="1"/>
    </row>
    <row r="504" spans="1:8" s="3" customFormat="1" ht="51" x14ac:dyDescent="0.2">
      <c r="A504" s="6" t="s">
        <v>629</v>
      </c>
      <c r="B504" s="13" t="s">
        <v>627</v>
      </c>
      <c r="C504" s="36">
        <v>0</v>
      </c>
      <c r="D504" s="36">
        <v>0</v>
      </c>
      <c r="E504" s="17">
        <v>140.19999999999999</v>
      </c>
      <c r="F504" s="18">
        <v>0</v>
      </c>
      <c r="G504" s="18">
        <v>0</v>
      </c>
      <c r="H504" s="1"/>
    </row>
    <row r="505" spans="1:8" s="3" customFormat="1" ht="102" x14ac:dyDescent="0.2">
      <c r="A505" s="6" t="s">
        <v>843</v>
      </c>
      <c r="B505" s="13" t="s">
        <v>844</v>
      </c>
      <c r="C505" s="36">
        <v>0</v>
      </c>
      <c r="D505" s="36">
        <v>0</v>
      </c>
      <c r="E505" s="17">
        <v>-1.5</v>
      </c>
      <c r="F505" s="18">
        <v>0</v>
      </c>
      <c r="G505" s="18">
        <v>0</v>
      </c>
      <c r="H505" s="1"/>
    </row>
    <row r="506" spans="1:8" s="1" customFormat="1" ht="51" hidden="1" x14ac:dyDescent="0.2">
      <c r="A506" s="9" t="s">
        <v>630</v>
      </c>
      <c r="B506" s="27" t="s">
        <v>627</v>
      </c>
      <c r="C506" s="36"/>
      <c r="D506" s="36"/>
      <c r="E506" s="17"/>
      <c r="F506" s="18" t="e">
        <f t="shared" si="168"/>
        <v>#DIV/0!</v>
      </c>
      <c r="G506" s="18" t="e">
        <f t="shared" si="169"/>
        <v>#DIV/0!</v>
      </c>
    </row>
    <row r="507" spans="1:8" s="1" customFormat="1" ht="51" x14ac:dyDescent="0.2">
      <c r="A507" s="9" t="s">
        <v>631</v>
      </c>
      <c r="B507" s="27" t="s">
        <v>762</v>
      </c>
      <c r="C507" s="36">
        <v>6</v>
      </c>
      <c r="D507" s="36">
        <v>6</v>
      </c>
      <c r="E507" s="17">
        <v>2.7000000000000028</v>
      </c>
      <c r="F507" s="18">
        <f t="shared" si="168"/>
        <v>0.45000000000000046</v>
      </c>
      <c r="G507" s="18">
        <f t="shared" si="169"/>
        <v>0.45000000000000046</v>
      </c>
    </row>
    <row r="508" spans="1:8" s="1" customFormat="1" ht="51" x14ac:dyDescent="0.2">
      <c r="A508" s="9" t="s">
        <v>632</v>
      </c>
      <c r="B508" s="27" t="s">
        <v>627</v>
      </c>
      <c r="C508" s="36">
        <v>0</v>
      </c>
      <c r="D508" s="36">
        <v>0</v>
      </c>
      <c r="E508" s="17">
        <v>129.4</v>
      </c>
      <c r="F508" s="18">
        <v>0</v>
      </c>
      <c r="G508" s="18">
        <v>0</v>
      </c>
    </row>
    <row r="509" spans="1:8" s="3" customFormat="1" ht="51" x14ac:dyDescent="0.2">
      <c r="A509" s="6" t="s">
        <v>633</v>
      </c>
      <c r="B509" s="13" t="s">
        <v>627</v>
      </c>
      <c r="C509" s="36">
        <v>7</v>
      </c>
      <c r="D509" s="36">
        <v>7</v>
      </c>
      <c r="E509" s="17">
        <v>2.7</v>
      </c>
      <c r="F509" s="18">
        <f t="shared" si="168"/>
        <v>0.38571428571428573</v>
      </c>
      <c r="G509" s="18">
        <f t="shared" si="169"/>
        <v>0.38571428571428573</v>
      </c>
      <c r="H509" s="1"/>
    </row>
    <row r="510" spans="1:8" s="3" customFormat="1" ht="51" x14ac:dyDescent="0.2">
      <c r="A510" s="6" t="s">
        <v>634</v>
      </c>
      <c r="B510" s="13" t="s">
        <v>627</v>
      </c>
      <c r="C510" s="36">
        <v>0</v>
      </c>
      <c r="D510" s="36">
        <v>0</v>
      </c>
      <c r="E510" s="17">
        <v>123.3</v>
      </c>
      <c r="F510" s="18">
        <v>0</v>
      </c>
      <c r="G510" s="18">
        <v>0</v>
      </c>
      <c r="H510" s="1"/>
    </row>
    <row r="511" spans="1:8" s="1" customFormat="1" ht="51" x14ac:dyDescent="0.2">
      <c r="A511" s="9" t="s">
        <v>635</v>
      </c>
      <c r="B511" s="27" t="s">
        <v>627</v>
      </c>
      <c r="C511" s="36">
        <v>0</v>
      </c>
      <c r="D511" s="36">
        <v>0</v>
      </c>
      <c r="E511" s="17">
        <v>8.1</v>
      </c>
      <c r="F511" s="18">
        <v>0</v>
      </c>
      <c r="G511" s="18">
        <v>0</v>
      </c>
    </row>
    <row r="512" spans="1:8" s="1" customFormat="1" ht="51" hidden="1" x14ac:dyDescent="0.2">
      <c r="A512" s="9" t="s">
        <v>636</v>
      </c>
      <c r="B512" s="27" t="s">
        <v>627</v>
      </c>
      <c r="C512" s="36"/>
      <c r="D512" s="36"/>
      <c r="E512" s="17"/>
      <c r="F512" s="41" t="e">
        <f t="shared" si="168"/>
        <v>#DIV/0!</v>
      </c>
      <c r="G512" s="41" t="e">
        <f t="shared" si="169"/>
        <v>#DIV/0!</v>
      </c>
    </row>
    <row r="513" spans="1:8" s="3" customFormat="1" ht="51" hidden="1" x14ac:dyDescent="0.2">
      <c r="A513" s="6" t="s">
        <v>637</v>
      </c>
      <c r="B513" s="13" t="s">
        <v>627</v>
      </c>
      <c r="C513" s="36"/>
      <c r="D513" s="36"/>
      <c r="E513" s="17"/>
      <c r="F513" s="41" t="e">
        <f t="shared" si="168"/>
        <v>#DIV/0!</v>
      </c>
      <c r="G513" s="41" t="e">
        <f t="shared" si="169"/>
        <v>#DIV/0!</v>
      </c>
      <c r="H513" s="1"/>
    </row>
    <row r="514" spans="1:8" s="1" customFormat="1" ht="51" x14ac:dyDescent="0.2">
      <c r="A514" s="9" t="s">
        <v>638</v>
      </c>
      <c r="B514" s="27" t="s">
        <v>627</v>
      </c>
      <c r="C514" s="36">
        <v>-2209.1</v>
      </c>
      <c r="D514" s="36">
        <v>-2209.1</v>
      </c>
      <c r="E514" s="17">
        <v>-2414.4999999999995</v>
      </c>
      <c r="F514" s="18">
        <f t="shared" si="168"/>
        <v>1.0929790412385132</v>
      </c>
      <c r="G514" s="18">
        <f t="shared" si="169"/>
        <v>1.0929790412385132</v>
      </c>
    </row>
    <row r="515" spans="1:8" s="3" customFormat="1" ht="51" x14ac:dyDescent="0.2">
      <c r="A515" s="6" t="s">
        <v>639</v>
      </c>
      <c r="B515" s="13" t="s">
        <v>627</v>
      </c>
      <c r="C515" s="36">
        <v>438</v>
      </c>
      <c r="D515" s="36">
        <v>438</v>
      </c>
      <c r="E515" s="17">
        <v>18.2</v>
      </c>
      <c r="F515" s="18">
        <f t="shared" si="168"/>
        <v>4.1552511415525115E-2</v>
      </c>
      <c r="G515" s="18">
        <f t="shared" si="169"/>
        <v>4.1552511415525115E-2</v>
      </c>
      <c r="H515" s="1"/>
    </row>
    <row r="516" spans="1:8" s="3" customFormat="1" ht="51" x14ac:dyDescent="0.2">
      <c r="A516" s="6" t="s">
        <v>640</v>
      </c>
      <c r="B516" s="13" t="s">
        <v>627</v>
      </c>
      <c r="C516" s="36">
        <v>0</v>
      </c>
      <c r="D516" s="36">
        <v>0</v>
      </c>
      <c r="E516" s="17">
        <v>-172.4</v>
      </c>
      <c r="F516" s="18">
        <v>0</v>
      </c>
      <c r="G516" s="18">
        <v>0</v>
      </c>
      <c r="H516" s="1"/>
    </row>
    <row r="517" spans="1:8" s="1" customFormat="1" ht="51" x14ac:dyDescent="0.2">
      <c r="A517" s="9" t="s">
        <v>641</v>
      </c>
      <c r="B517" s="27" t="s">
        <v>627</v>
      </c>
      <c r="C517" s="36">
        <v>1439.7</v>
      </c>
      <c r="D517" s="36">
        <v>1439.7</v>
      </c>
      <c r="E517" s="17">
        <v>25905.300000000003</v>
      </c>
      <c r="F517" s="18">
        <f t="shared" ref="F517:F565" si="184">E517/C517</f>
        <v>17.993540320900188</v>
      </c>
      <c r="G517" s="18">
        <f t="shared" ref="G517:G565" si="185">E517/D517</f>
        <v>17.993540320900188</v>
      </c>
    </row>
    <row r="518" spans="1:8" s="1" customFormat="1" ht="51" x14ac:dyDescent="0.2">
      <c r="A518" s="9" t="s">
        <v>642</v>
      </c>
      <c r="B518" s="27" t="s">
        <v>627</v>
      </c>
      <c r="C518" s="36">
        <v>0</v>
      </c>
      <c r="D518" s="36">
        <v>0</v>
      </c>
      <c r="E518" s="17">
        <v>302.5</v>
      </c>
      <c r="F518" s="18">
        <v>0</v>
      </c>
      <c r="G518" s="18">
        <v>0</v>
      </c>
    </row>
    <row r="519" spans="1:8" s="1" customFormat="1" ht="51" x14ac:dyDescent="0.2">
      <c r="A519" s="6" t="s">
        <v>817</v>
      </c>
      <c r="B519" s="13" t="s">
        <v>627</v>
      </c>
      <c r="C519" s="36">
        <v>0</v>
      </c>
      <c r="D519" s="36">
        <v>0</v>
      </c>
      <c r="E519" s="17">
        <v>2</v>
      </c>
      <c r="F519" s="18">
        <v>0</v>
      </c>
      <c r="G519" s="18">
        <v>0</v>
      </c>
    </row>
    <row r="520" spans="1:8" s="3" customFormat="1" ht="51" x14ac:dyDescent="0.2">
      <c r="A520" s="6" t="s">
        <v>763</v>
      </c>
      <c r="B520" s="13" t="s">
        <v>627</v>
      </c>
      <c r="C520" s="36">
        <v>700</v>
      </c>
      <c r="D520" s="36">
        <v>700</v>
      </c>
      <c r="E520" s="17">
        <v>335.3</v>
      </c>
      <c r="F520" s="18">
        <f t="shared" si="184"/>
        <v>0.47900000000000004</v>
      </c>
      <c r="G520" s="18">
        <f t="shared" si="185"/>
        <v>0.47900000000000004</v>
      </c>
      <c r="H520" s="1"/>
    </row>
    <row r="521" spans="1:8" s="3" customFormat="1" ht="51" x14ac:dyDescent="0.2">
      <c r="A521" s="6" t="s">
        <v>643</v>
      </c>
      <c r="B521" s="13" t="s">
        <v>627</v>
      </c>
      <c r="C521" s="36">
        <v>0</v>
      </c>
      <c r="D521" s="36">
        <v>0</v>
      </c>
      <c r="E521" s="17">
        <v>8.3000000000000007</v>
      </c>
      <c r="F521" s="18">
        <v>0</v>
      </c>
      <c r="G521" s="18">
        <v>0</v>
      </c>
      <c r="H521" s="1"/>
    </row>
    <row r="522" spans="1:8" s="3" customFormat="1" ht="51" x14ac:dyDescent="0.2">
      <c r="A522" s="6" t="s">
        <v>795</v>
      </c>
      <c r="B522" s="13" t="s">
        <v>627</v>
      </c>
      <c r="C522" s="36">
        <v>0</v>
      </c>
      <c r="D522" s="36">
        <v>0</v>
      </c>
      <c r="E522" s="17">
        <v>-1</v>
      </c>
      <c r="F522" s="18">
        <v>0</v>
      </c>
      <c r="G522" s="18">
        <v>0</v>
      </c>
      <c r="H522" s="1"/>
    </row>
    <row r="523" spans="1:8" s="1" customFormat="1" ht="51" x14ac:dyDescent="0.2">
      <c r="A523" s="9" t="s">
        <v>650</v>
      </c>
      <c r="B523" s="27" t="s">
        <v>649</v>
      </c>
      <c r="C523" s="17">
        <f t="shared" ref="C523" si="186">SUM(C524:C528)</f>
        <v>2</v>
      </c>
      <c r="D523" s="17">
        <f t="shared" ref="D523:E523" si="187">SUM(D524:D528)</f>
        <v>2</v>
      </c>
      <c r="E523" s="17">
        <f t="shared" si="187"/>
        <v>283</v>
      </c>
      <c r="F523" s="18">
        <f t="shared" si="184"/>
        <v>141.5</v>
      </c>
      <c r="G523" s="18">
        <f t="shared" si="185"/>
        <v>141.5</v>
      </c>
    </row>
    <row r="524" spans="1:8" s="1" customFormat="1" ht="51" x14ac:dyDescent="0.2">
      <c r="A524" s="9" t="s">
        <v>644</v>
      </c>
      <c r="B524" s="27" t="s">
        <v>649</v>
      </c>
      <c r="C524" s="36">
        <v>0</v>
      </c>
      <c r="D524" s="36">
        <v>0</v>
      </c>
      <c r="E524" s="17">
        <v>81.3</v>
      </c>
      <c r="F524" s="18">
        <v>0</v>
      </c>
      <c r="G524" s="18">
        <v>0</v>
      </c>
    </row>
    <row r="525" spans="1:8" s="3" customFormat="1" ht="51" x14ac:dyDescent="0.2">
      <c r="A525" s="6" t="s">
        <v>645</v>
      </c>
      <c r="B525" s="13" t="s">
        <v>649</v>
      </c>
      <c r="C525" s="36">
        <v>0</v>
      </c>
      <c r="D525" s="36">
        <v>0</v>
      </c>
      <c r="E525" s="17">
        <v>-15.6</v>
      </c>
      <c r="F525" s="18">
        <v>0</v>
      </c>
      <c r="G525" s="18">
        <v>0</v>
      </c>
      <c r="H525" s="1"/>
    </row>
    <row r="526" spans="1:8" s="1" customFormat="1" ht="51" x14ac:dyDescent="0.2">
      <c r="A526" s="9" t="s">
        <v>646</v>
      </c>
      <c r="B526" s="27" t="s">
        <v>649</v>
      </c>
      <c r="C526" s="36">
        <v>0</v>
      </c>
      <c r="D526" s="36">
        <v>0</v>
      </c>
      <c r="E526" s="17">
        <v>121.6</v>
      </c>
      <c r="F526" s="18">
        <v>0</v>
      </c>
      <c r="G526" s="18">
        <v>0</v>
      </c>
    </row>
    <row r="527" spans="1:8" s="1" customFormat="1" ht="51" x14ac:dyDescent="0.2">
      <c r="A527" s="9" t="s">
        <v>647</v>
      </c>
      <c r="B527" s="27" t="s">
        <v>649</v>
      </c>
      <c r="C527" s="36">
        <v>0</v>
      </c>
      <c r="D527" s="36">
        <v>0</v>
      </c>
      <c r="E527" s="17">
        <v>95.7</v>
      </c>
      <c r="F527" s="18">
        <v>0</v>
      </c>
      <c r="G527" s="18">
        <v>0</v>
      </c>
    </row>
    <row r="528" spans="1:8" s="3" customFormat="1" ht="51" x14ac:dyDescent="0.2">
      <c r="A528" s="6" t="s">
        <v>648</v>
      </c>
      <c r="B528" s="13" t="s">
        <v>649</v>
      </c>
      <c r="C528" s="36">
        <v>2</v>
      </c>
      <c r="D528" s="36">
        <v>2</v>
      </c>
      <c r="E528" s="17">
        <v>0</v>
      </c>
      <c r="F528" s="18">
        <f t="shared" si="184"/>
        <v>0</v>
      </c>
      <c r="G528" s="18">
        <f t="shared" si="185"/>
        <v>0</v>
      </c>
      <c r="H528" s="1"/>
    </row>
    <row r="529" spans="1:8" s="3" customFormat="1" x14ac:dyDescent="0.2">
      <c r="A529" s="46" t="s">
        <v>801</v>
      </c>
      <c r="B529" s="12" t="s">
        <v>800</v>
      </c>
      <c r="C529" s="16">
        <f t="shared" ref="C529:E529" si="188">C530</f>
        <v>14305.7</v>
      </c>
      <c r="D529" s="16">
        <f t="shared" si="188"/>
        <v>14305.7</v>
      </c>
      <c r="E529" s="16">
        <f t="shared" si="188"/>
        <v>13730.7</v>
      </c>
      <c r="F529" s="41">
        <f t="shared" si="184"/>
        <v>0.95980623108271523</v>
      </c>
      <c r="G529" s="41">
        <f t="shared" si="185"/>
        <v>0.95980623108271523</v>
      </c>
      <c r="H529" s="1"/>
    </row>
    <row r="530" spans="1:8" s="1" customFormat="1" ht="51" x14ac:dyDescent="0.2">
      <c r="A530" s="9" t="s">
        <v>653</v>
      </c>
      <c r="B530" s="27" t="s">
        <v>652</v>
      </c>
      <c r="C530" s="17">
        <f t="shared" ref="C530:E530" si="189">C531</f>
        <v>14305.7</v>
      </c>
      <c r="D530" s="17">
        <f t="shared" si="189"/>
        <v>14305.7</v>
      </c>
      <c r="E530" s="17">
        <f t="shared" si="189"/>
        <v>13730.7</v>
      </c>
      <c r="F530" s="18">
        <f t="shared" si="184"/>
        <v>0.95980623108271523</v>
      </c>
      <c r="G530" s="18">
        <f t="shared" si="185"/>
        <v>0.95980623108271523</v>
      </c>
    </row>
    <row r="531" spans="1:8" s="1" customFormat="1" ht="51" x14ac:dyDescent="0.2">
      <c r="A531" s="9" t="s">
        <v>651</v>
      </c>
      <c r="B531" s="27" t="s">
        <v>652</v>
      </c>
      <c r="C531" s="36">
        <v>14305.7</v>
      </c>
      <c r="D531" s="36">
        <v>14305.7</v>
      </c>
      <c r="E531" s="17">
        <v>13730.7</v>
      </c>
      <c r="F531" s="18">
        <f t="shared" si="184"/>
        <v>0.95980623108271523</v>
      </c>
      <c r="G531" s="18">
        <f t="shared" si="185"/>
        <v>0.95980623108271523</v>
      </c>
    </row>
    <row r="532" spans="1:8" s="3" customFormat="1" ht="25.5" hidden="1" x14ac:dyDescent="0.2">
      <c r="A532" s="61" t="s">
        <v>655</v>
      </c>
      <c r="B532" s="2" t="s">
        <v>654</v>
      </c>
      <c r="C532" s="16">
        <f t="shared" ref="C532:E532" si="190">C533</f>
        <v>0</v>
      </c>
      <c r="D532" s="16">
        <f t="shared" si="190"/>
        <v>0</v>
      </c>
      <c r="E532" s="16">
        <f t="shared" si="190"/>
        <v>0</v>
      </c>
      <c r="F532" s="41" t="e">
        <f t="shared" si="184"/>
        <v>#DIV/0!</v>
      </c>
      <c r="G532" s="41" t="e">
        <f t="shared" si="185"/>
        <v>#DIV/0!</v>
      </c>
      <c r="H532" s="1"/>
    </row>
    <row r="533" spans="1:8" s="1" customFormat="1" ht="51" hidden="1" x14ac:dyDescent="0.2">
      <c r="A533" s="8" t="s">
        <v>656</v>
      </c>
      <c r="B533" s="27" t="s">
        <v>657</v>
      </c>
      <c r="C533" s="17">
        <f>SUM(C534:C538)</f>
        <v>0</v>
      </c>
      <c r="D533" s="17">
        <f t="shared" ref="D533:E533" si="191">SUM(D534:D538)</f>
        <v>0</v>
      </c>
      <c r="E533" s="17">
        <f t="shared" si="191"/>
        <v>0</v>
      </c>
      <c r="F533" s="41" t="e">
        <f t="shared" si="184"/>
        <v>#DIV/0!</v>
      </c>
      <c r="G533" s="41" t="e">
        <f t="shared" si="185"/>
        <v>#DIV/0!</v>
      </c>
    </row>
    <row r="534" spans="1:8" s="1" customFormat="1" ht="51" hidden="1" x14ac:dyDescent="0.2">
      <c r="A534" s="8" t="s">
        <v>658</v>
      </c>
      <c r="B534" s="27" t="s">
        <v>657</v>
      </c>
      <c r="C534" s="17"/>
      <c r="D534" s="36"/>
      <c r="E534" s="17"/>
      <c r="F534" s="41" t="e">
        <f t="shared" si="184"/>
        <v>#DIV/0!</v>
      </c>
      <c r="G534" s="41" t="e">
        <f t="shared" si="185"/>
        <v>#DIV/0!</v>
      </c>
    </row>
    <row r="535" spans="1:8" s="1" customFormat="1" ht="51" hidden="1" x14ac:dyDescent="0.2">
      <c r="A535" s="8" t="s">
        <v>659</v>
      </c>
      <c r="B535" s="27" t="s">
        <v>657</v>
      </c>
      <c r="C535" s="17"/>
      <c r="D535" s="36"/>
      <c r="E535" s="17"/>
      <c r="F535" s="41" t="e">
        <f t="shared" si="184"/>
        <v>#DIV/0!</v>
      </c>
      <c r="G535" s="41" t="e">
        <f t="shared" si="185"/>
        <v>#DIV/0!</v>
      </c>
    </row>
    <row r="536" spans="1:8" s="1" customFormat="1" ht="51" hidden="1" x14ac:dyDescent="0.2">
      <c r="A536" s="8" t="s">
        <v>660</v>
      </c>
      <c r="B536" s="27" t="s">
        <v>657</v>
      </c>
      <c r="C536" s="17"/>
      <c r="D536" s="36"/>
      <c r="E536" s="17"/>
      <c r="F536" s="41" t="e">
        <f t="shared" si="184"/>
        <v>#DIV/0!</v>
      </c>
      <c r="G536" s="41" t="e">
        <f t="shared" si="185"/>
        <v>#DIV/0!</v>
      </c>
    </row>
    <row r="537" spans="1:8" s="1" customFormat="1" ht="51" hidden="1" x14ac:dyDescent="0.2">
      <c r="A537" s="8" t="s">
        <v>661</v>
      </c>
      <c r="B537" s="27" t="s">
        <v>657</v>
      </c>
      <c r="C537" s="17"/>
      <c r="D537" s="36"/>
      <c r="E537" s="17"/>
      <c r="F537" s="41" t="e">
        <f t="shared" si="184"/>
        <v>#DIV/0!</v>
      </c>
      <c r="G537" s="41" t="e">
        <f t="shared" si="185"/>
        <v>#DIV/0!</v>
      </c>
    </row>
    <row r="538" spans="1:8" s="3" customFormat="1" ht="51" hidden="1" x14ac:dyDescent="0.2">
      <c r="A538" s="6" t="s">
        <v>662</v>
      </c>
      <c r="B538" s="14" t="s">
        <v>657</v>
      </c>
      <c r="C538" s="17"/>
      <c r="D538" s="36"/>
      <c r="E538" s="17"/>
      <c r="F538" s="41" t="e">
        <f t="shared" si="184"/>
        <v>#DIV/0!</v>
      </c>
      <c r="G538" s="41" t="e">
        <f t="shared" si="185"/>
        <v>#DIV/0!</v>
      </c>
      <c r="H538" s="1"/>
    </row>
    <row r="539" spans="1:8" s="1" customFormat="1" x14ac:dyDescent="0.2">
      <c r="A539" s="5" t="s">
        <v>214</v>
      </c>
      <c r="B539" s="2" t="s">
        <v>215</v>
      </c>
      <c r="C539" s="16">
        <f>C540+C561</f>
        <v>202.1</v>
      </c>
      <c r="D539" s="16">
        <f t="shared" ref="D539:E539" si="192">D540+D561</f>
        <v>202.1</v>
      </c>
      <c r="E539" s="16">
        <f t="shared" si="192"/>
        <v>173.10000000000002</v>
      </c>
      <c r="F539" s="41">
        <f t="shared" si="184"/>
        <v>0.8565066798614549</v>
      </c>
      <c r="G539" s="41">
        <f t="shared" si="185"/>
        <v>0.8565066798614549</v>
      </c>
    </row>
    <row r="540" spans="1:8" s="1" customFormat="1" x14ac:dyDescent="0.2">
      <c r="A540" s="6" t="s">
        <v>216</v>
      </c>
      <c r="B540" s="27" t="s">
        <v>217</v>
      </c>
      <c r="C540" s="17">
        <f>C541</f>
        <v>0</v>
      </c>
      <c r="D540" s="17">
        <f t="shared" ref="D540" si="193">D541</f>
        <v>0</v>
      </c>
      <c r="E540" s="17">
        <f>E541</f>
        <v>-185.59999999999997</v>
      </c>
      <c r="F540" s="18">
        <v>0</v>
      </c>
      <c r="G540" s="18">
        <v>0</v>
      </c>
    </row>
    <row r="541" spans="1:8" s="1" customFormat="1" ht="25.5" x14ac:dyDescent="0.2">
      <c r="A541" s="6" t="s">
        <v>332</v>
      </c>
      <c r="B541" s="27" t="s">
        <v>0</v>
      </c>
      <c r="C541" s="17">
        <f t="shared" ref="C541:D541" si="194">SUM(C542:C560)</f>
        <v>0</v>
      </c>
      <c r="D541" s="17">
        <f t="shared" si="194"/>
        <v>0</v>
      </c>
      <c r="E541" s="17">
        <f>SUM(E542:E560)</f>
        <v>-185.59999999999997</v>
      </c>
      <c r="F541" s="18">
        <v>0</v>
      </c>
      <c r="G541" s="18">
        <v>0</v>
      </c>
    </row>
    <row r="542" spans="1:8" s="1" customFormat="1" ht="25.5" x14ac:dyDescent="0.2">
      <c r="A542" s="6" t="s">
        <v>354</v>
      </c>
      <c r="B542" s="27" t="s">
        <v>0</v>
      </c>
      <c r="C542" s="17">
        <v>0</v>
      </c>
      <c r="D542" s="17">
        <v>0</v>
      </c>
      <c r="E542" s="17">
        <v>-2.4</v>
      </c>
      <c r="F542" s="18">
        <v>0</v>
      </c>
      <c r="G542" s="18">
        <v>0</v>
      </c>
    </row>
    <row r="543" spans="1:8" s="1" customFormat="1" ht="25.5" x14ac:dyDescent="0.2">
      <c r="A543" s="6" t="s">
        <v>355</v>
      </c>
      <c r="B543" s="27" t="s">
        <v>0</v>
      </c>
      <c r="C543" s="17">
        <v>0</v>
      </c>
      <c r="D543" s="17">
        <v>0</v>
      </c>
      <c r="E543" s="17">
        <v>-31.2</v>
      </c>
      <c r="F543" s="18">
        <v>0</v>
      </c>
      <c r="G543" s="18">
        <v>0</v>
      </c>
    </row>
    <row r="544" spans="1:8" s="1" customFormat="1" ht="25.5" hidden="1" x14ac:dyDescent="0.2">
      <c r="A544" s="6" t="s">
        <v>796</v>
      </c>
      <c r="B544" s="27" t="s">
        <v>0</v>
      </c>
      <c r="C544" s="17">
        <v>0</v>
      </c>
      <c r="D544" s="17">
        <v>0</v>
      </c>
      <c r="E544" s="17"/>
      <c r="F544" s="18">
        <v>0</v>
      </c>
      <c r="G544" s="18">
        <v>0</v>
      </c>
    </row>
    <row r="545" spans="1:8" s="1" customFormat="1" ht="25.5" hidden="1" x14ac:dyDescent="0.2">
      <c r="A545" s="6" t="s">
        <v>690</v>
      </c>
      <c r="B545" s="27" t="s">
        <v>0</v>
      </c>
      <c r="C545" s="17"/>
      <c r="D545" s="17"/>
      <c r="E545" s="17"/>
      <c r="F545" s="18">
        <v>0</v>
      </c>
      <c r="G545" s="18">
        <v>0</v>
      </c>
    </row>
    <row r="546" spans="1:8" s="1" customFormat="1" ht="25.5" x14ac:dyDescent="0.2">
      <c r="A546" s="6" t="s">
        <v>307</v>
      </c>
      <c r="B546" s="27" t="s">
        <v>0</v>
      </c>
      <c r="C546" s="17">
        <v>0</v>
      </c>
      <c r="D546" s="17">
        <v>0</v>
      </c>
      <c r="E546" s="17">
        <v>18.600000000000001</v>
      </c>
      <c r="F546" s="18">
        <v>0</v>
      </c>
      <c r="G546" s="18">
        <v>0</v>
      </c>
    </row>
    <row r="547" spans="1:8" s="1" customFormat="1" ht="25.5" hidden="1" x14ac:dyDescent="0.2">
      <c r="A547" s="6" t="s">
        <v>378</v>
      </c>
      <c r="B547" s="27" t="s">
        <v>0</v>
      </c>
      <c r="C547" s="17">
        <v>0</v>
      </c>
      <c r="D547" s="17">
        <v>0</v>
      </c>
      <c r="E547" s="17"/>
      <c r="F547" s="18">
        <v>0</v>
      </c>
      <c r="G547" s="18">
        <v>0</v>
      </c>
    </row>
    <row r="548" spans="1:8" s="1" customFormat="1" ht="25.5" hidden="1" x14ac:dyDescent="0.2">
      <c r="A548" s="6" t="s">
        <v>440</v>
      </c>
      <c r="B548" s="27" t="s">
        <v>0</v>
      </c>
      <c r="C548" s="17"/>
      <c r="D548" s="17"/>
      <c r="E548" s="17"/>
      <c r="F548" s="18">
        <v>0</v>
      </c>
      <c r="G548" s="18">
        <v>0</v>
      </c>
    </row>
    <row r="549" spans="1:8" s="1" customFormat="1" ht="25.5" hidden="1" x14ac:dyDescent="0.2">
      <c r="A549" s="6" t="s">
        <v>356</v>
      </c>
      <c r="B549" s="27" t="s">
        <v>0</v>
      </c>
      <c r="C549" s="17"/>
      <c r="D549" s="17"/>
      <c r="E549" s="17"/>
      <c r="F549" s="18">
        <v>0</v>
      </c>
      <c r="G549" s="18">
        <v>0</v>
      </c>
    </row>
    <row r="550" spans="1:8" s="1" customFormat="1" ht="25.5" x14ac:dyDescent="0.2">
      <c r="A550" s="6" t="s">
        <v>441</v>
      </c>
      <c r="B550" s="27" t="s">
        <v>0</v>
      </c>
      <c r="C550" s="17">
        <v>0</v>
      </c>
      <c r="D550" s="17">
        <v>0</v>
      </c>
      <c r="E550" s="17">
        <v>-5.0999999999999996</v>
      </c>
      <c r="F550" s="18">
        <v>0</v>
      </c>
      <c r="G550" s="18">
        <v>0</v>
      </c>
    </row>
    <row r="551" spans="1:8" s="1" customFormat="1" ht="25.5" hidden="1" x14ac:dyDescent="0.2">
      <c r="A551" s="6" t="s">
        <v>797</v>
      </c>
      <c r="B551" s="27" t="s">
        <v>0</v>
      </c>
      <c r="C551" s="17">
        <v>0</v>
      </c>
      <c r="D551" s="17">
        <v>0</v>
      </c>
      <c r="E551" s="17"/>
      <c r="F551" s="18">
        <v>0</v>
      </c>
      <c r="G551" s="18">
        <v>0</v>
      </c>
    </row>
    <row r="552" spans="1:8" s="1" customFormat="1" ht="25.5" hidden="1" x14ac:dyDescent="0.2">
      <c r="A552" s="6" t="s">
        <v>764</v>
      </c>
      <c r="B552" s="27" t="s">
        <v>0</v>
      </c>
      <c r="C552" s="17">
        <v>0</v>
      </c>
      <c r="D552" s="17">
        <v>0</v>
      </c>
      <c r="E552" s="17"/>
      <c r="F552" s="18">
        <v>0</v>
      </c>
      <c r="G552" s="18">
        <v>0</v>
      </c>
    </row>
    <row r="553" spans="1:8" s="20" customFormat="1" ht="25.5" hidden="1" x14ac:dyDescent="0.2">
      <c r="A553" s="6" t="s">
        <v>379</v>
      </c>
      <c r="B553" s="27" t="s">
        <v>0</v>
      </c>
      <c r="C553" s="17">
        <v>0</v>
      </c>
      <c r="D553" s="17">
        <v>0</v>
      </c>
      <c r="E553" s="17"/>
      <c r="F553" s="18">
        <v>0</v>
      </c>
      <c r="G553" s="18">
        <v>0</v>
      </c>
      <c r="H553" s="1"/>
    </row>
    <row r="554" spans="1:8" s="20" customFormat="1" ht="25.5" hidden="1" x14ac:dyDescent="0.2">
      <c r="A554" s="6" t="s">
        <v>818</v>
      </c>
      <c r="B554" s="27" t="s">
        <v>0</v>
      </c>
      <c r="C554" s="17">
        <v>0</v>
      </c>
      <c r="D554" s="17">
        <v>0</v>
      </c>
      <c r="E554" s="17"/>
      <c r="F554" s="18">
        <v>0</v>
      </c>
      <c r="G554" s="18">
        <v>0</v>
      </c>
      <c r="H554" s="1"/>
    </row>
    <row r="555" spans="1:8" s="20" customFormat="1" ht="25.5" x14ac:dyDescent="0.2">
      <c r="A555" s="6" t="s">
        <v>845</v>
      </c>
      <c r="B555" s="27" t="s">
        <v>0</v>
      </c>
      <c r="C555" s="17">
        <v>0</v>
      </c>
      <c r="D555" s="17">
        <v>0</v>
      </c>
      <c r="E555" s="17">
        <v>19.899999999999999</v>
      </c>
      <c r="F555" s="18">
        <v>0</v>
      </c>
      <c r="G555" s="18">
        <v>0</v>
      </c>
      <c r="H555" s="1"/>
    </row>
    <row r="556" spans="1:8" s="1" customFormat="1" ht="25.5" x14ac:dyDescent="0.2">
      <c r="A556" s="9" t="s">
        <v>380</v>
      </c>
      <c r="B556" s="27" t="s">
        <v>0</v>
      </c>
      <c r="C556" s="17">
        <v>0</v>
      </c>
      <c r="D556" s="17">
        <v>0</v>
      </c>
      <c r="E556" s="17">
        <v>-174.7</v>
      </c>
      <c r="F556" s="18">
        <v>0</v>
      </c>
      <c r="G556" s="18">
        <v>0</v>
      </c>
    </row>
    <row r="557" spans="1:8" s="1" customFormat="1" ht="25.5" hidden="1" x14ac:dyDescent="0.2">
      <c r="A557" s="9" t="s">
        <v>404</v>
      </c>
      <c r="B557" s="27" t="s">
        <v>0</v>
      </c>
      <c r="C557" s="17">
        <v>0</v>
      </c>
      <c r="D557" s="17">
        <v>0</v>
      </c>
      <c r="E557" s="17"/>
      <c r="F557" s="18">
        <v>0</v>
      </c>
      <c r="G557" s="18">
        <v>0</v>
      </c>
    </row>
    <row r="558" spans="1:8" s="1" customFormat="1" ht="25.5" x14ac:dyDescent="0.2">
      <c r="A558" s="6" t="s">
        <v>218</v>
      </c>
      <c r="B558" s="27" t="s">
        <v>0</v>
      </c>
      <c r="C558" s="17">
        <v>0</v>
      </c>
      <c r="D558" s="17">
        <v>0</v>
      </c>
      <c r="E558" s="17">
        <v>227.8</v>
      </c>
      <c r="F558" s="18">
        <v>0</v>
      </c>
      <c r="G558" s="18">
        <v>0</v>
      </c>
    </row>
    <row r="559" spans="1:8" s="1" customFormat="1" ht="25.5" x14ac:dyDescent="0.2">
      <c r="A559" s="6" t="s">
        <v>381</v>
      </c>
      <c r="B559" s="27" t="s">
        <v>0</v>
      </c>
      <c r="C559" s="17">
        <v>0</v>
      </c>
      <c r="D559" s="17">
        <v>0</v>
      </c>
      <c r="E559" s="17">
        <v>-238.5</v>
      </c>
      <c r="F559" s="18">
        <v>0</v>
      </c>
      <c r="G559" s="18">
        <v>0</v>
      </c>
    </row>
    <row r="560" spans="1:8" s="1" customFormat="1" ht="25.5" hidden="1" x14ac:dyDescent="0.2">
      <c r="A560" s="6" t="s">
        <v>798</v>
      </c>
      <c r="B560" s="27" t="s">
        <v>0</v>
      </c>
      <c r="C560" s="17">
        <v>0</v>
      </c>
      <c r="D560" s="17">
        <v>0</v>
      </c>
      <c r="E560" s="17"/>
      <c r="F560" s="41" t="e">
        <f t="shared" si="184"/>
        <v>#DIV/0!</v>
      </c>
      <c r="G560" s="41" t="e">
        <f t="shared" si="185"/>
        <v>#DIV/0!</v>
      </c>
    </row>
    <row r="561" spans="1:11" x14ac:dyDescent="0.2">
      <c r="A561" s="34" t="s">
        <v>281</v>
      </c>
      <c r="B561" s="31" t="s">
        <v>280</v>
      </c>
      <c r="C561" s="49">
        <f>C562</f>
        <v>202.1</v>
      </c>
      <c r="D561" s="49">
        <f t="shared" ref="D561:E561" si="195">D562</f>
        <v>202.1</v>
      </c>
      <c r="E561" s="49">
        <f t="shared" si="195"/>
        <v>358.7</v>
      </c>
      <c r="F561" s="41">
        <f t="shared" si="184"/>
        <v>1.7748639287481445</v>
      </c>
      <c r="G561" s="41">
        <f t="shared" si="185"/>
        <v>1.7748639287481445</v>
      </c>
      <c r="H561" s="1"/>
    </row>
    <row r="562" spans="1:11" x14ac:dyDescent="0.2">
      <c r="A562" s="48" t="s">
        <v>333</v>
      </c>
      <c r="B562" s="44" t="s">
        <v>293</v>
      </c>
      <c r="C562" s="38">
        <f>C563+C564+C565</f>
        <v>202.1</v>
      </c>
      <c r="D562" s="38">
        <f t="shared" ref="D562:E562" si="196">D563+D564+D565</f>
        <v>202.1</v>
      </c>
      <c r="E562" s="38">
        <f t="shared" si="196"/>
        <v>358.7</v>
      </c>
      <c r="F562" s="18">
        <f t="shared" si="184"/>
        <v>1.7748639287481445</v>
      </c>
      <c r="G562" s="18">
        <f t="shared" si="185"/>
        <v>1.7748639287481445</v>
      </c>
      <c r="H562" s="1"/>
    </row>
    <row r="563" spans="1:11" ht="25.5" x14ac:dyDescent="0.2">
      <c r="A563" s="43" t="s">
        <v>294</v>
      </c>
      <c r="B563" s="33" t="s">
        <v>282</v>
      </c>
      <c r="C563" s="38">
        <v>0</v>
      </c>
      <c r="D563" s="36">
        <v>0</v>
      </c>
      <c r="E563" s="38">
        <v>0.8</v>
      </c>
      <c r="F563" s="18">
        <v>0</v>
      </c>
      <c r="G563" s="18">
        <v>0</v>
      </c>
      <c r="H563" s="1"/>
    </row>
    <row r="564" spans="1:11" ht="25.5" x14ac:dyDescent="0.2">
      <c r="A564" s="35" t="s">
        <v>382</v>
      </c>
      <c r="B564" s="32" t="s">
        <v>282</v>
      </c>
      <c r="C564" s="38">
        <v>0</v>
      </c>
      <c r="D564" s="36">
        <v>0</v>
      </c>
      <c r="E564" s="38">
        <v>155.69999999999999</v>
      </c>
      <c r="F564" s="18">
        <v>0</v>
      </c>
      <c r="G564" s="18">
        <v>0</v>
      </c>
      <c r="H564" s="1"/>
    </row>
    <row r="565" spans="1:11" ht="25.5" x14ac:dyDescent="0.2">
      <c r="A565" s="35" t="s">
        <v>799</v>
      </c>
      <c r="B565" s="32" t="s">
        <v>282</v>
      </c>
      <c r="C565" s="38">
        <v>202.1</v>
      </c>
      <c r="D565" s="38">
        <v>202.1</v>
      </c>
      <c r="E565" s="38">
        <v>202.2</v>
      </c>
      <c r="F565" s="18">
        <f t="shared" si="184"/>
        <v>1.0004948045522017</v>
      </c>
      <c r="G565" s="18">
        <f t="shared" si="185"/>
        <v>1.0004948045522017</v>
      </c>
      <c r="H565" s="1"/>
    </row>
    <row r="566" spans="1:11" x14ac:dyDescent="0.2">
      <c r="A566" s="62" t="s">
        <v>1045</v>
      </c>
      <c r="B566" s="63" t="s">
        <v>1044</v>
      </c>
      <c r="C566" s="64">
        <v>74995204.599999994</v>
      </c>
      <c r="D566" s="64">
        <v>76052343.299999997</v>
      </c>
      <c r="E566" s="64">
        <v>74430097.099999994</v>
      </c>
      <c r="F566" s="65">
        <v>0.99246475153959379</v>
      </c>
      <c r="G566" s="65">
        <v>0.97866934627377877</v>
      </c>
      <c r="H566" s="1"/>
      <c r="I566" s="78"/>
      <c r="J566" s="78"/>
      <c r="K566" s="78"/>
    </row>
    <row r="567" spans="1:11" ht="25.5" x14ac:dyDescent="0.2">
      <c r="A567" s="62" t="s">
        <v>1043</v>
      </c>
      <c r="B567" s="63" t="s">
        <v>1042</v>
      </c>
      <c r="C567" s="64">
        <v>72789430.799999997</v>
      </c>
      <c r="D567" s="64">
        <v>73842443.5</v>
      </c>
      <c r="E567" s="64">
        <v>72328955.200000003</v>
      </c>
      <c r="F567" s="65">
        <v>0.99367386727799512</v>
      </c>
      <c r="G567" s="65">
        <v>0.97950381612168624</v>
      </c>
      <c r="H567" s="1"/>
    </row>
    <row r="568" spans="1:11" x14ac:dyDescent="0.2">
      <c r="A568" s="62" t="s">
        <v>1041</v>
      </c>
      <c r="B568" s="63" t="s">
        <v>1040</v>
      </c>
      <c r="C568" s="64">
        <v>12618748.5</v>
      </c>
      <c r="D568" s="64">
        <v>12618748.5</v>
      </c>
      <c r="E568" s="64">
        <v>12618748.5</v>
      </c>
      <c r="F568" s="65">
        <v>1</v>
      </c>
      <c r="G568" s="65">
        <v>1</v>
      </c>
      <c r="H568" s="1"/>
    </row>
    <row r="569" spans="1:11" ht="25.5" x14ac:dyDescent="0.2">
      <c r="A569" s="66" t="s">
        <v>1039</v>
      </c>
      <c r="B569" s="67" t="s">
        <v>1038</v>
      </c>
      <c r="C569" s="68">
        <v>6404851.5</v>
      </c>
      <c r="D569" s="68">
        <v>6404851.5</v>
      </c>
      <c r="E569" s="68">
        <v>6404851.5</v>
      </c>
      <c r="F569" s="69">
        <v>1</v>
      </c>
      <c r="G569" s="69">
        <v>1</v>
      </c>
      <c r="H569" s="1"/>
    </row>
    <row r="570" spans="1:11" ht="25.5" x14ac:dyDescent="0.2">
      <c r="A570" s="66" t="s">
        <v>1037</v>
      </c>
      <c r="B570" s="67" t="s">
        <v>1036</v>
      </c>
      <c r="C570" s="68">
        <v>3000000</v>
      </c>
      <c r="D570" s="68">
        <v>3000000</v>
      </c>
      <c r="E570" s="68">
        <v>3000000</v>
      </c>
      <c r="F570" s="69">
        <v>1</v>
      </c>
      <c r="G570" s="69">
        <v>1</v>
      </c>
      <c r="H570" s="1"/>
    </row>
    <row r="571" spans="1:11" ht="38.25" x14ac:dyDescent="0.2">
      <c r="A571" s="66" t="s">
        <v>1035</v>
      </c>
      <c r="B571" s="67" t="s">
        <v>1034</v>
      </c>
      <c r="C571" s="68">
        <v>2441060</v>
      </c>
      <c r="D571" s="68">
        <v>2441060</v>
      </c>
      <c r="E571" s="68">
        <v>2441060</v>
      </c>
      <c r="F571" s="69">
        <v>1</v>
      </c>
      <c r="G571" s="69">
        <v>1</v>
      </c>
      <c r="H571" s="1"/>
    </row>
    <row r="572" spans="1:11" ht="51" x14ac:dyDescent="0.2">
      <c r="A572" s="66" t="s">
        <v>1033</v>
      </c>
      <c r="B572" s="67" t="s">
        <v>1032</v>
      </c>
      <c r="C572" s="68">
        <v>71096</v>
      </c>
      <c r="D572" s="68">
        <v>71096</v>
      </c>
      <c r="E572" s="68">
        <v>71096</v>
      </c>
      <c r="F572" s="69">
        <v>1</v>
      </c>
      <c r="G572" s="69">
        <v>1</v>
      </c>
      <c r="H572" s="1"/>
    </row>
    <row r="573" spans="1:11" ht="38.25" x14ac:dyDescent="0.2">
      <c r="A573" s="66" t="s">
        <v>1031</v>
      </c>
      <c r="B573" s="67" t="s">
        <v>1030</v>
      </c>
      <c r="C573" s="68">
        <v>701741</v>
      </c>
      <c r="D573" s="68">
        <v>701741</v>
      </c>
      <c r="E573" s="68">
        <v>701741</v>
      </c>
      <c r="F573" s="69">
        <v>1</v>
      </c>
      <c r="G573" s="69">
        <v>1</v>
      </c>
      <c r="H573" s="1"/>
    </row>
    <row r="574" spans="1:11" ht="25.5" x14ac:dyDescent="0.2">
      <c r="A574" s="62" t="s">
        <v>1029</v>
      </c>
      <c r="B574" s="63" t="s">
        <v>1028</v>
      </c>
      <c r="C574" s="64">
        <v>28225366.899999999</v>
      </c>
      <c r="D574" s="64">
        <v>28162189.100000001</v>
      </c>
      <c r="E574" s="64">
        <v>26840374.399999999</v>
      </c>
      <c r="F574" s="65">
        <v>0.95093093014851116</v>
      </c>
      <c r="G574" s="65">
        <v>0.95306420621967902</v>
      </c>
      <c r="H574" s="1"/>
    </row>
    <row r="575" spans="1:11" ht="25.5" x14ac:dyDescent="0.2">
      <c r="A575" s="66" t="s">
        <v>1027</v>
      </c>
      <c r="B575" s="67" t="s">
        <v>1026</v>
      </c>
      <c r="C575" s="68">
        <v>2543022.7999999998</v>
      </c>
      <c r="D575" s="68">
        <v>2596393.7000000002</v>
      </c>
      <c r="E575" s="68">
        <v>2596389.7999999998</v>
      </c>
      <c r="F575" s="69">
        <v>1.0209856553389927</v>
      </c>
      <c r="G575" s="69">
        <v>0.99999849791655238</v>
      </c>
      <c r="H575" s="1"/>
    </row>
    <row r="576" spans="1:11" ht="38.25" x14ac:dyDescent="0.2">
      <c r="A576" s="66" t="s">
        <v>1025</v>
      </c>
      <c r="B576" s="67" t="s">
        <v>1024</v>
      </c>
      <c r="C576" s="68">
        <v>738462.1</v>
      </c>
      <c r="D576" s="68">
        <v>599605.9</v>
      </c>
      <c r="E576" s="68">
        <v>599605.80000000005</v>
      </c>
      <c r="F576" s="69">
        <v>0.81196557006784786</v>
      </c>
      <c r="G576" s="69">
        <v>0.99999983322378916</v>
      </c>
      <c r="H576" s="1"/>
    </row>
    <row r="577" spans="1:8" ht="38.25" x14ac:dyDescent="0.2">
      <c r="A577" s="66" t="s">
        <v>1023</v>
      </c>
      <c r="B577" s="67" t="s">
        <v>1022</v>
      </c>
      <c r="C577" s="68">
        <v>2386.8000000000002</v>
      </c>
      <c r="D577" s="68">
        <v>2386.8000000000002</v>
      </c>
      <c r="E577" s="68">
        <v>2310.1</v>
      </c>
      <c r="F577" s="69">
        <v>0.96786492374727662</v>
      </c>
      <c r="G577" s="69">
        <v>0.96786492374727662</v>
      </c>
      <c r="H577" s="1"/>
    </row>
    <row r="578" spans="1:8" ht="63.75" x14ac:dyDescent="0.2">
      <c r="A578" s="66" t="s">
        <v>1021</v>
      </c>
      <c r="B578" s="67" t="s">
        <v>1020</v>
      </c>
      <c r="C578" s="68">
        <v>8933.7000000000007</v>
      </c>
      <c r="D578" s="68">
        <v>8933.7000000000007</v>
      </c>
      <c r="E578" s="68">
        <v>8933.7000000000007</v>
      </c>
      <c r="F578" s="69">
        <v>1</v>
      </c>
      <c r="G578" s="69">
        <v>1</v>
      </c>
      <c r="H578" s="1"/>
    </row>
    <row r="579" spans="1:8" ht="51" x14ac:dyDescent="0.2">
      <c r="A579" s="66" t="s">
        <v>1019</v>
      </c>
      <c r="B579" s="67" t="s">
        <v>1018</v>
      </c>
      <c r="C579" s="68">
        <v>253222.1</v>
      </c>
      <c r="D579" s="68">
        <v>253222.1</v>
      </c>
      <c r="E579" s="68">
        <v>253221.5</v>
      </c>
      <c r="F579" s="69">
        <v>0.99999763053856672</v>
      </c>
      <c r="G579" s="69">
        <v>0.99999763053856672</v>
      </c>
      <c r="H579" s="1"/>
    </row>
    <row r="580" spans="1:8" ht="51" x14ac:dyDescent="0.2">
      <c r="A580" s="66" t="s">
        <v>1017</v>
      </c>
      <c r="B580" s="67" t="s">
        <v>1016</v>
      </c>
      <c r="C580" s="68">
        <v>908794.2</v>
      </c>
      <c r="D580" s="68">
        <v>940948.5</v>
      </c>
      <c r="E580" s="68">
        <v>940887.3</v>
      </c>
      <c r="F580" s="69">
        <v>1.0353139357623542</v>
      </c>
      <c r="G580" s="69">
        <v>0.99993495924590992</v>
      </c>
      <c r="H580" s="1"/>
    </row>
    <row r="581" spans="1:8" ht="63.75" x14ac:dyDescent="0.2">
      <c r="A581" s="66" t="s">
        <v>1015</v>
      </c>
      <c r="B581" s="67" t="s">
        <v>1014</v>
      </c>
      <c r="C581" s="68">
        <v>14040</v>
      </c>
      <c r="D581" s="68">
        <v>14040</v>
      </c>
      <c r="E581" s="68">
        <v>10319.4</v>
      </c>
      <c r="F581" s="69">
        <v>0.73499999999999999</v>
      </c>
      <c r="G581" s="69">
        <v>0.73499999999999999</v>
      </c>
      <c r="H581" s="1"/>
    </row>
    <row r="582" spans="1:8" ht="51" x14ac:dyDescent="0.2">
      <c r="A582" s="66" t="s">
        <v>1013</v>
      </c>
      <c r="B582" s="67" t="s">
        <v>1012</v>
      </c>
      <c r="C582" s="68">
        <v>9800.7999999999993</v>
      </c>
      <c r="D582" s="68">
        <v>9800.7999999999993</v>
      </c>
      <c r="E582" s="68">
        <v>9792.4</v>
      </c>
      <c r="F582" s="69">
        <v>0.99914292710799124</v>
      </c>
      <c r="G582" s="69">
        <v>0.99914292710799124</v>
      </c>
      <c r="H582" s="1"/>
    </row>
    <row r="583" spans="1:8" ht="51" x14ac:dyDescent="0.2">
      <c r="A583" s="66" t="s">
        <v>1011</v>
      </c>
      <c r="B583" s="67" t="s">
        <v>1010</v>
      </c>
      <c r="C583" s="68">
        <v>311543.8</v>
      </c>
      <c r="D583" s="68">
        <v>311543.8</v>
      </c>
      <c r="E583" s="68">
        <v>231899.1</v>
      </c>
      <c r="F583" s="69">
        <v>0.74435472636592359</v>
      </c>
      <c r="G583" s="69">
        <v>0.74435472636592359</v>
      </c>
      <c r="H583" s="1"/>
    </row>
    <row r="584" spans="1:8" ht="102" x14ac:dyDescent="0.2">
      <c r="A584" s="66" t="s">
        <v>1009</v>
      </c>
      <c r="B584" s="67" t="s">
        <v>1008</v>
      </c>
      <c r="C584" s="68">
        <v>316105.3</v>
      </c>
      <c r="D584" s="68">
        <v>316105.3</v>
      </c>
      <c r="E584" s="68">
        <v>316105.3</v>
      </c>
      <c r="F584" s="69">
        <v>1</v>
      </c>
      <c r="G584" s="69">
        <v>1</v>
      </c>
      <c r="H584" s="1"/>
    </row>
    <row r="585" spans="1:8" ht="89.25" x14ac:dyDescent="0.2">
      <c r="A585" s="66" t="s">
        <v>1007</v>
      </c>
      <c r="B585" s="67" t="s">
        <v>1006</v>
      </c>
      <c r="C585" s="68">
        <v>118950</v>
      </c>
      <c r="D585" s="68">
        <v>118950</v>
      </c>
      <c r="E585" s="68">
        <v>66885</v>
      </c>
      <c r="F585" s="69">
        <v>0.56229508196721312</v>
      </c>
      <c r="G585" s="69">
        <v>0.56229508196721312</v>
      </c>
      <c r="H585" s="1"/>
    </row>
    <row r="586" spans="1:8" ht="38.25" x14ac:dyDescent="0.2">
      <c r="A586" s="66" t="s">
        <v>1005</v>
      </c>
      <c r="B586" s="67" t="s">
        <v>1004</v>
      </c>
      <c r="C586" s="68">
        <v>257147.2</v>
      </c>
      <c r="D586" s="68">
        <v>257147.2</v>
      </c>
      <c r="E586" s="68">
        <v>257147.2</v>
      </c>
      <c r="F586" s="69">
        <v>1</v>
      </c>
      <c r="G586" s="69">
        <v>1</v>
      </c>
      <c r="H586" s="1"/>
    </row>
    <row r="587" spans="1:8" ht="51" x14ac:dyDescent="0.2">
      <c r="A587" s="66" t="s">
        <v>1003</v>
      </c>
      <c r="B587" s="67" t="s">
        <v>1002</v>
      </c>
      <c r="C587" s="68">
        <v>158128.5</v>
      </c>
      <c r="D587" s="68">
        <v>158128.5</v>
      </c>
      <c r="E587" s="68">
        <v>155042.1</v>
      </c>
      <c r="F587" s="69">
        <v>0.98048169684781683</v>
      </c>
      <c r="G587" s="69">
        <v>0.98048169684781683</v>
      </c>
      <c r="H587" s="1"/>
    </row>
    <row r="588" spans="1:8" ht="51" x14ac:dyDescent="0.2">
      <c r="A588" s="66" t="s">
        <v>1001</v>
      </c>
      <c r="B588" s="67" t="s">
        <v>1000</v>
      </c>
      <c r="C588" s="68">
        <v>2648.1</v>
      </c>
      <c r="D588" s="68">
        <v>2648.1</v>
      </c>
      <c r="E588" s="68">
        <v>2383.3000000000002</v>
      </c>
      <c r="F588" s="69">
        <v>0.90000377629243622</v>
      </c>
      <c r="G588" s="69">
        <v>0.90000377629243622</v>
      </c>
      <c r="H588" s="1"/>
    </row>
    <row r="589" spans="1:8" ht="25.5" x14ac:dyDescent="0.2">
      <c r="A589" s="66" t="s">
        <v>999</v>
      </c>
      <c r="B589" s="67" t="s">
        <v>998</v>
      </c>
      <c r="C589" s="68">
        <v>20507.3</v>
      </c>
      <c r="D589" s="68">
        <v>20507.3</v>
      </c>
      <c r="E589" s="68">
        <v>20507.3</v>
      </c>
      <c r="F589" s="69">
        <v>1</v>
      </c>
      <c r="G589" s="69">
        <v>1</v>
      </c>
      <c r="H589" s="1"/>
    </row>
    <row r="590" spans="1:8" ht="51" x14ac:dyDescent="0.2">
      <c r="A590" s="66" t="s">
        <v>997</v>
      </c>
      <c r="B590" s="67" t="s">
        <v>996</v>
      </c>
      <c r="C590" s="68">
        <v>14123.1</v>
      </c>
      <c r="D590" s="68">
        <v>14123.1</v>
      </c>
      <c r="E590" s="68">
        <v>14101.7</v>
      </c>
      <c r="F590" s="69">
        <v>0.99848475193123321</v>
      </c>
      <c r="G590" s="69">
        <v>0.99848475193123321</v>
      </c>
      <c r="H590" s="1"/>
    </row>
    <row r="591" spans="1:8" ht="25.5" x14ac:dyDescent="0.2">
      <c r="A591" s="66" t="s">
        <v>995</v>
      </c>
      <c r="B591" s="67" t="s">
        <v>994</v>
      </c>
      <c r="C591" s="68">
        <v>77645.399999999994</v>
      </c>
      <c r="D591" s="68">
        <v>77645.399999999994</v>
      </c>
      <c r="E591" s="68">
        <v>77645.399999999994</v>
      </c>
      <c r="F591" s="69">
        <v>1</v>
      </c>
      <c r="G591" s="69">
        <v>1</v>
      </c>
      <c r="H591" s="1"/>
    </row>
    <row r="592" spans="1:8" ht="38.25" x14ac:dyDescent="0.2">
      <c r="A592" s="66" t="s">
        <v>993</v>
      </c>
      <c r="B592" s="67" t="s">
        <v>992</v>
      </c>
      <c r="C592" s="68">
        <v>87311.1</v>
      </c>
      <c r="D592" s="68">
        <v>87311.1</v>
      </c>
      <c r="E592" s="68">
        <v>87311.1</v>
      </c>
      <c r="F592" s="69">
        <v>1</v>
      </c>
      <c r="G592" s="69">
        <v>1</v>
      </c>
      <c r="H592" s="1"/>
    </row>
    <row r="593" spans="1:8" ht="76.5" x14ac:dyDescent="0.2">
      <c r="A593" s="66" t="s">
        <v>991</v>
      </c>
      <c r="B593" s="67" t="s">
        <v>990</v>
      </c>
      <c r="C593" s="68">
        <v>656326.9</v>
      </c>
      <c r="D593" s="68">
        <v>656326.9</v>
      </c>
      <c r="E593" s="68">
        <v>648380.9</v>
      </c>
      <c r="F593" s="69">
        <v>0.98789322820685854</v>
      </c>
      <c r="G593" s="69">
        <v>0.98789322820685854</v>
      </c>
      <c r="H593" s="1"/>
    </row>
    <row r="594" spans="1:8" ht="25.5" x14ac:dyDescent="0.2">
      <c r="A594" s="66" t="s">
        <v>989</v>
      </c>
      <c r="B594" s="67" t="s">
        <v>988</v>
      </c>
      <c r="C594" s="68">
        <v>11230.7</v>
      </c>
      <c r="D594" s="68">
        <v>11230.7</v>
      </c>
      <c r="E594" s="68">
        <v>11230.7</v>
      </c>
      <c r="F594" s="69">
        <v>1</v>
      </c>
      <c r="G594" s="69">
        <v>1</v>
      </c>
      <c r="H594" s="1"/>
    </row>
    <row r="595" spans="1:8" ht="38.25" x14ac:dyDescent="0.2">
      <c r="A595" s="66" t="s">
        <v>987</v>
      </c>
      <c r="B595" s="67" t="s">
        <v>986</v>
      </c>
      <c r="C595" s="68">
        <v>47766.5</v>
      </c>
      <c r="D595" s="68">
        <v>45116.4</v>
      </c>
      <c r="E595" s="68">
        <v>45116.4</v>
      </c>
      <c r="F595" s="69">
        <v>0.94451969476515973</v>
      </c>
      <c r="G595" s="69">
        <v>1</v>
      </c>
      <c r="H595" s="1"/>
    </row>
    <row r="596" spans="1:8" ht="38.25" x14ac:dyDescent="0.2">
      <c r="A596" s="66" t="s">
        <v>985</v>
      </c>
      <c r="B596" s="67" t="s">
        <v>984</v>
      </c>
      <c r="C596" s="68">
        <v>6791.3</v>
      </c>
      <c r="D596" s="68">
        <v>6791.3</v>
      </c>
      <c r="E596" s="68">
        <v>6791.3</v>
      </c>
      <c r="F596" s="69">
        <v>1</v>
      </c>
      <c r="G596" s="69">
        <v>1</v>
      </c>
      <c r="H596" s="1"/>
    </row>
    <row r="597" spans="1:8" ht="63.75" x14ac:dyDescent="0.2">
      <c r="A597" s="66" t="s">
        <v>983</v>
      </c>
      <c r="B597" s="67" t="s">
        <v>982</v>
      </c>
      <c r="C597" s="68">
        <v>610469.30000000005</v>
      </c>
      <c r="D597" s="68">
        <v>610469.30000000005</v>
      </c>
      <c r="E597" s="68">
        <v>583635</v>
      </c>
      <c r="F597" s="69">
        <v>0.95604316220324259</v>
      </c>
      <c r="G597" s="69">
        <v>0.95604316220324259</v>
      </c>
      <c r="H597" s="1"/>
    </row>
    <row r="598" spans="1:8" ht="38.25" x14ac:dyDescent="0.2">
      <c r="A598" s="66" t="s">
        <v>981</v>
      </c>
      <c r="B598" s="67" t="s">
        <v>980</v>
      </c>
      <c r="C598" s="68">
        <v>638589.19999999995</v>
      </c>
      <c r="D598" s="68">
        <v>638589.19999999995</v>
      </c>
      <c r="E598" s="68">
        <v>560753.5</v>
      </c>
      <c r="F598" s="69">
        <v>0.87811303416969788</v>
      </c>
      <c r="G598" s="69">
        <v>0.87811303416969788</v>
      </c>
      <c r="H598" s="1"/>
    </row>
    <row r="599" spans="1:8" ht="51" x14ac:dyDescent="0.2">
      <c r="A599" s="66" t="s">
        <v>979</v>
      </c>
      <c r="B599" s="67" t="s">
        <v>978</v>
      </c>
      <c r="C599" s="68">
        <v>110042.3</v>
      </c>
      <c r="D599" s="68">
        <v>110042.3</v>
      </c>
      <c r="E599" s="68">
        <v>77079.5</v>
      </c>
      <c r="F599" s="69">
        <v>0.70045337111274486</v>
      </c>
      <c r="G599" s="69">
        <v>0.70045337111274486</v>
      </c>
      <c r="H599" s="1"/>
    </row>
    <row r="600" spans="1:8" ht="76.5" x14ac:dyDescent="0.2">
      <c r="A600" s="66" t="s">
        <v>977</v>
      </c>
      <c r="B600" s="67" t="s">
        <v>976</v>
      </c>
      <c r="C600" s="68">
        <v>32760</v>
      </c>
      <c r="D600" s="68">
        <v>32760</v>
      </c>
      <c r="E600" s="68">
        <v>32760</v>
      </c>
      <c r="F600" s="69">
        <v>1</v>
      </c>
      <c r="G600" s="69">
        <v>1</v>
      </c>
      <c r="H600" s="1"/>
    </row>
    <row r="601" spans="1:8" ht="38.25" x14ac:dyDescent="0.2">
      <c r="A601" s="66" t="s">
        <v>975</v>
      </c>
      <c r="B601" s="67" t="s">
        <v>974</v>
      </c>
      <c r="C601" s="68">
        <v>106857.8</v>
      </c>
      <c r="D601" s="68">
        <v>106857.8</v>
      </c>
      <c r="E601" s="68">
        <v>106857.8</v>
      </c>
      <c r="F601" s="69">
        <v>1</v>
      </c>
      <c r="G601" s="69">
        <v>1</v>
      </c>
      <c r="H601" s="1"/>
    </row>
    <row r="602" spans="1:8" ht="38.25" x14ac:dyDescent="0.2">
      <c r="A602" s="66" t="s">
        <v>973</v>
      </c>
      <c r="B602" s="67" t="s">
        <v>972</v>
      </c>
      <c r="C602" s="68">
        <v>39632.300000000003</v>
      </c>
      <c r="D602" s="68">
        <v>39632.300000000003</v>
      </c>
      <c r="E602" s="68">
        <v>39632.300000000003</v>
      </c>
      <c r="F602" s="69">
        <v>1</v>
      </c>
      <c r="G602" s="69">
        <v>1</v>
      </c>
      <c r="H602" s="1"/>
    </row>
    <row r="603" spans="1:8" ht="25.5" x14ac:dyDescent="0.2">
      <c r="A603" s="66" t="s">
        <v>971</v>
      </c>
      <c r="B603" s="67" t="s">
        <v>970</v>
      </c>
      <c r="C603" s="68">
        <v>9600</v>
      </c>
      <c r="D603" s="68">
        <v>9600</v>
      </c>
      <c r="E603" s="68">
        <v>9600</v>
      </c>
      <c r="F603" s="69">
        <v>1</v>
      </c>
      <c r="G603" s="69">
        <v>1</v>
      </c>
      <c r="H603" s="1"/>
    </row>
    <row r="604" spans="1:8" ht="63.75" x14ac:dyDescent="0.2">
      <c r="A604" s="66" t="s">
        <v>969</v>
      </c>
      <c r="B604" s="67" t="s">
        <v>968</v>
      </c>
      <c r="C604" s="68">
        <v>3772.6</v>
      </c>
      <c r="D604" s="68">
        <v>3772.6</v>
      </c>
      <c r="E604" s="68">
        <v>3764</v>
      </c>
      <c r="F604" s="69">
        <v>0.99772040502571169</v>
      </c>
      <c r="G604" s="69">
        <v>0.99772040502571169</v>
      </c>
      <c r="H604" s="1"/>
    </row>
    <row r="605" spans="1:8" ht="38.25" x14ac:dyDescent="0.2">
      <c r="A605" s="66" t="s">
        <v>967</v>
      </c>
      <c r="B605" s="67" t="s">
        <v>966</v>
      </c>
      <c r="C605" s="68">
        <v>8016406.7000000002</v>
      </c>
      <c r="D605" s="68">
        <v>8016406.7000000002</v>
      </c>
      <c r="E605" s="68">
        <v>7921246.7000000002</v>
      </c>
      <c r="F605" s="69">
        <v>0.9881293447848648</v>
      </c>
      <c r="G605" s="69">
        <v>0.9881293447848648</v>
      </c>
      <c r="H605" s="1"/>
    </row>
    <row r="606" spans="1:8" ht="51" x14ac:dyDescent="0.2">
      <c r="A606" s="66" t="s">
        <v>965</v>
      </c>
      <c r="B606" s="67" t="s">
        <v>964</v>
      </c>
      <c r="C606" s="68">
        <v>1459953.3</v>
      </c>
      <c r="D606" s="68">
        <v>1459953.3</v>
      </c>
      <c r="E606" s="68">
        <v>1012373.5</v>
      </c>
      <c r="F606" s="69">
        <v>0.69342868706827809</v>
      </c>
      <c r="G606" s="69">
        <v>0.69342868706827809</v>
      </c>
      <c r="H606" s="1"/>
    </row>
    <row r="607" spans="1:8" ht="38.25" x14ac:dyDescent="0.2">
      <c r="A607" s="66" t="s">
        <v>963</v>
      </c>
      <c r="B607" s="67" t="s">
        <v>962</v>
      </c>
      <c r="C607" s="68">
        <v>1643265.7</v>
      </c>
      <c r="D607" s="68">
        <v>1643265.7</v>
      </c>
      <c r="E607" s="68">
        <v>1643265.4</v>
      </c>
      <c r="F607" s="69">
        <v>0.99999981743670541</v>
      </c>
      <c r="G607" s="69">
        <v>0.99999981743670541</v>
      </c>
      <c r="H607" s="1"/>
    </row>
    <row r="608" spans="1:8" ht="38.25" x14ac:dyDescent="0.2">
      <c r="A608" s="66" t="s">
        <v>961</v>
      </c>
      <c r="B608" s="67" t="s">
        <v>960</v>
      </c>
      <c r="C608" s="68">
        <v>1837515.8</v>
      </c>
      <c r="D608" s="68">
        <v>1837515.8</v>
      </c>
      <c r="E608" s="68">
        <v>1639133.4</v>
      </c>
      <c r="F608" s="69">
        <v>0.89203771744438876</v>
      </c>
      <c r="G608" s="69">
        <v>0.89203771744438876</v>
      </c>
      <c r="H608" s="1"/>
    </row>
    <row r="609" spans="1:8" ht="63.75" x14ac:dyDescent="0.2">
      <c r="A609" s="66" t="s">
        <v>959</v>
      </c>
      <c r="B609" s="67" t="s">
        <v>958</v>
      </c>
      <c r="C609" s="68">
        <v>57236.6</v>
      </c>
      <c r="D609" s="68">
        <v>57236.6</v>
      </c>
      <c r="E609" s="68">
        <v>57236.6</v>
      </c>
      <c r="F609" s="69">
        <v>1</v>
      </c>
      <c r="G609" s="69">
        <v>1</v>
      </c>
      <c r="H609" s="1"/>
    </row>
    <row r="610" spans="1:8" ht="51" x14ac:dyDescent="0.2">
      <c r="A610" s="66" t="s">
        <v>957</v>
      </c>
      <c r="B610" s="67" t="s">
        <v>956</v>
      </c>
      <c r="C610" s="68">
        <v>636702.5</v>
      </c>
      <c r="D610" s="68">
        <v>636702.5</v>
      </c>
      <c r="E610" s="68">
        <v>636693.9</v>
      </c>
      <c r="F610" s="69">
        <v>0.99998649290681285</v>
      </c>
      <c r="G610" s="69">
        <v>0.99998649290681285</v>
      </c>
      <c r="H610" s="1"/>
    </row>
    <row r="611" spans="1:8" ht="63.75" x14ac:dyDescent="0.2">
      <c r="A611" s="66" t="s">
        <v>955</v>
      </c>
      <c r="B611" s="67" t="s">
        <v>954</v>
      </c>
      <c r="C611" s="68">
        <v>5756.5</v>
      </c>
      <c r="D611" s="68">
        <v>5756.5</v>
      </c>
      <c r="E611" s="68">
        <v>5756.5</v>
      </c>
      <c r="F611" s="69">
        <v>1</v>
      </c>
      <c r="G611" s="69">
        <v>1</v>
      </c>
      <c r="H611" s="1"/>
    </row>
    <row r="612" spans="1:8" ht="63.75" x14ac:dyDescent="0.2">
      <c r="A612" s="66" t="s">
        <v>953</v>
      </c>
      <c r="B612" s="67" t="s">
        <v>952</v>
      </c>
      <c r="C612" s="68">
        <v>76644.3</v>
      </c>
      <c r="D612" s="68">
        <v>76644.3</v>
      </c>
      <c r="E612" s="68">
        <v>76003.100000000006</v>
      </c>
      <c r="F612" s="69">
        <v>0.99163408107321749</v>
      </c>
      <c r="G612" s="69">
        <v>0.99163408107321749</v>
      </c>
      <c r="H612" s="1"/>
    </row>
    <row r="613" spans="1:8" ht="38.25" x14ac:dyDescent="0.2">
      <c r="A613" s="66" t="s">
        <v>951</v>
      </c>
      <c r="B613" s="67" t="s">
        <v>950</v>
      </c>
      <c r="C613" s="68">
        <v>11160.1</v>
      </c>
      <c r="D613" s="68">
        <v>11160.1</v>
      </c>
      <c r="E613" s="68">
        <v>11159.2</v>
      </c>
      <c r="F613" s="69">
        <v>0.99991935556133016</v>
      </c>
      <c r="G613" s="69">
        <v>0.99991935556133016</v>
      </c>
      <c r="H613" s="1"/>
    </row>
    <row r="614" spans="1:8" ht="51" x14ac:dyDescent="0.2">
      <c r="A614" s="66" t="s">
        <v>949</v>
      </c>
      <c r="B614" s="67" t="s">
        <v>948</v>
      </c>
      <c r="C614" s="68">
        <v>3154</v>
      </c>
      <c r="D614" s="68">
        <v>3154</v>
      </c>
      <c r="E614" s="68">
        <v>3154</v>
      </c>
      <c r="F614" s="69">
        <v>1</v>
      </c>
      <c r="G614" s="69">
        <v>1</v>
      </c>
      <c r="H614" s="1"/>
    </row>
    <row r="615" spans="1:8" ht="38.25" x14ac:dyDescent="0.2">
      <c r="A615" s="66" t="s">
        <v>947</v>
      </c>
      <c r="B615" s="67" t="s">
        <v>946</v>
      </c>
      <c r="C615" s="68">
        <v>33026.199999999997</v>
      </c>
      <c r="D615" s="68">
        <v>33026.199999999997</v>
      </c>
      <c r="E615" s="68">
        <v>33026.199999999997</v>
      </c>
      <c r="F615" s="69">
        <v>1</v>
      </c>
      <c r="G615" s="69">
        <v>1</v>
      </c>
      <c r="H615" s="1"/>
    </row>
    <row r="616" spans="1:8" ht="25.5" x14ac:dyDescent="0.2">
      <c r="A616" s="66" t="s">
        <v>945</v>
      </c>
      <c r="B616" s="67" t="s">
        <v>944</v>
      </c>
      <c r="C616" s="68">
        <v>86479.5</v>
      </c>
      <c r="D616" s="68">
        <v>86479.5</v>
      </c>
      <c r="E616" s="68">
        <v>86479.5</v>
      </c>
      <c r="F616" s="69">
        <v>1</v>
      </c>
      <c r="G616" s="69">
        <v>1</v>
      </c>
      <c r="H616" s="1"/>
    </row>
    <row r="617" spans="1:8" ht="51" x14ac:dyDescent="0.2">
      <c r="A617" s="66" t="s">
        <v>943</v>
      </c>
      <c r="B617" s="67" t="s">
        <v>942</v>
      </c>
      <c r="C617" s="68">
        <v>10584</v>
      </c>
      <c r="D617" s="68">
        <v>10584</v>
      </c>
      <c r="E617" s="68">
        <v>10584</v>
      </c>
      <c r="F617" s="69">
        <v>1</v>
      </c>
      <c r="G617" s="69">
        <v>1</v>
      </c>
      <c r="H617" s="1"/>
    </row>
    <row r="618" spans="1:8" ht="51" x14ac:dyDescent="0.2">
      <c r="A618" s="66" t="s">
        <v>941</v>
      </c>
      <c r="B618" s="67" t="s">
        <v>940</v>
      </c>
      <c r="C618" s="68">
        <v>242028.7</v>
      </c>
      <c r="D618" s="68">
        <v>242028.7</v>
      </c>
      <c r="E618" s="68">
        <v>237301.3</v>
      </c>
      <c r="F618" s="69">
        <v>0.9804676057013072</v>
      </c>
      <c r="G618" s="69">
        <v>0.9804676057013072</v>
      </c>
      <c r="H618" s="1"/>
    </row>
    <row r="619" spans="1:8" ht="25.5" x14ac:dyDescent="0.2">
      <c r="A619" s="66" t="s">
        <v>939</v>
      </c>
      <c r="B619" s="67" t="s">
        <v>938</v>
      </c>
      <c r="C619" s="68">
        <v>21823.4</v>
      </c>
      <c r="D619" s="68">
        <v>21823.4</v>
      </c>
      <c r="E619" s="68">
        <v>21823.3</v>
      </c>
      <c r="F619" s="69">
        <v>0.99999541776258505</v>
      </c>
      <c r="G619" s="69">
        <v>0.99999541776258505</v>
      </c>
      <c r="H619" s="1"/>
    </row>
    <row r="620" spans="1:8" ht="51" x14ac:dyDescent="0.2">
      <c r="A620" s="66" t="s">
        <v>937</v>
      </c>
      <c r="B620" s="67" t="s">
        <v>936</v>
      </c>
      <c r="C620" s="68">
        <v>343051</v>
      </c>
      <c r="D620" s="68">
        <v>342927</v>
      </c>
      <c r="E620" s="68">
        <v>309628.3</v>
      </c>
      <c r="F620" s="69">
        <v>0.90257221229496487</v>
      </c>
      <c r="G620" s="69">
        <v>0.90289857608178992</v>
      </c>
      <c r="H620" s="1"/>
    </row>
    <row r="621" spans="1:8" ht="38.25" x14ac:dyDescent="0.2">
      <c r="A621" s="66" t="s">
        <v>935</v>
      </c>
      <c r="B621" s="67" t="s">
        <v>934</v>
      </c>
      <c r="C621" s="68">
        <v>496512.3</v>
      </c>
      <c r="D621" s="68">
        <v>495068.7</v>
      </c>
      <c r="E621" s="68">
        <v>495045.2</v>
      </c>
      <c r="F621" s="69">
        <v>0.99704518901143036</v>
      </c>
      <c r="G621" s="69">
        <v>0.99995253184053046</v>
      </c>
      <c r="H621" s="1"/>
    </row>
    <row r="622" spans="1:8" ht="38.25" x14ac:dyDescent="0.2">
      <c r="A622" s="66" t="s">
        <v>933</v>
      </c>
      <c r="B622" s="67" t="s">
        <v>932</v>
      </c>
      <c r="C622" s="68">
        <v>19902.900000000001</v>
      </c>
      <c r="D622" s="68">
        <v>19902.900000000001</v>
      </c>
      <c r="E622" s="68">
        <v>19897.7</v>
      </c>
      <c r="F622" s="69">
        <v>0.99973873154163462</v>
      </c>
      <c r="G622" s="69">
        <v>0.99973873154163462</v>
      </c>
      <c r="H622" s="1"/>
    </row>
    <row r="623" spans="1:8" ht="38.25" x14ac:dyDescent="0.2">
      <c r="A623" s="66" t="s">
        <v>931</v>
      </c>
      <c r="B623" s="67" t="s">
        <v>930</v>
      </c>
      <c r="C623" s="68">
        <v>1731.7</v>
      </c>
      <c r="D623" s="68">
        <v>1731.7</v>
      </c>
      <c r="E623" s="68">
        <v>1731.7</v>
      </c>
      <c r="F623" s="69">
        <v>1</v>
      </c>
      <c r="G623" s="69">
        <v>1</v>
      </c>
      <c r="H623" s="1"/>
    </row>
    <row r="624" spans="1:8" ht="38.25" x14ac:dyDescent="0.2">
      <c r="A624" s="66" t="s">
        <v>929</v>
      </c>
      <c r="B624" s="67" t="s">
        <v>928</v>
      </c>
      <c r="C624" s="68">
        <v>9250.9</v>
      </c>
      <c r="D624" s="68">
        <v>9250.9</v>
      </c>
      <c r="E624" s="68">
        <v>9250.9</v>
      </c>
      <c r="F624" s="69">
        <v>1</v>
      </c>
      <c r="G624" s="69">
        <v>1</v>
      </c>
      <c r="H624" s="1"/>
    </row>
    <row r="625" spans="1:8" ht="25.5" x14ac:dyDescent="0.2">
      <c r="A625" s="66" t="s">
        <v>927</v>
      </c>
      <c r="B625" s="67" t="s">
        <v>926</v>
      </c>
      <c r="C625" s="68">
        <v>134724.29999999999</v>
      </c>
      <c r="D625" s="68">
        <v>130891.1</v>
      </c>
      <c r="E625" s="68">
        <v>130891</v>
      </c>
      <c r="F625" s="69">
        <v>0.97154707799558071</v>
      </c>
      <c r="G625" s="69">
        <v>0.99999923600611496</v>
      </c>
      <c r="H625" s="1"/>
    </row>
    <row r="626" spans="1:8" ht="38.25" x14ac:dyDescent="0.2">
      <c r="A626" s="66" t="s">
        <v>925</v>
      </c>
      <c r="B626" s="67" t="s">
        <v>924</v>
      </c>
      <c r="C626" s="68">
        <v>253490.9</v>
      </c>
      <c r="D626" s="68">
        <v>253490.9</v>
      </c>
      <c r="E626" s="68">
        <v>253490.9</v>
      </c>
      <c r="F626" s="69">
        <v>1</v>
      </c>
      <c r="G626" s="69">
        <v>1</v>
      </c>
      <c r="H626" s="1"/>
    </row>
    <row r="627" spans="1:8" ht="76.5" x14ac:dyDescent="0.2">
      <c r="A627" s="66" t="s">
        <v>923</v>
      </c>
      <c r="B627" s="67" t="s">
        <v>922</v>
      </c>
      <c r="C627" s="68">
        <v>4456.2</v>
      </c>
      <c r="D627" s="68">
        <v>4456.2</v>
      </c>
      <c r="E627" s="68">
        <v>4456.2</v>
      </c>
      <c r="F627" s="69">
        <v>1</v>
      </c>
      <c r="G627" s="69">
        <v>1</v>
      </c>
      <c r="H627" s="1"/>
    </row>
    <row r="628" spans="1:8" ht="63.75" x14ac:dyDescent="0.2">
      <c r="A628" s="66" t="s">
        <v>921</v>
      </c>
      <c r="B628" s="67" t="s">
        <v>920</v>
      </c>
      <c r="C628" s="68">
        <v>241276.5</v>
      </c>
      <c r="D628" s="68">
        <v>241276.5</v>
      </c>
      <c r="E628" s="68">
        <v>239145.5</v>
      </c>
      <c r="F628" s="69">
        <v>0.9911678095463089</v>
      </c>
      <c r="G628" s="69">
        <v>0.9911678095463089</v>
      </c>
      <c r="H628" s="1"/>
    </row>
    <row r="629" spans="1:8" ht="25.5" x14ac:dyDescent="0.2">
      <c r="A629" s="66" t="s">
        <v>919</v>
      </c>
      <c r="B629" s="67" t="s">
        <v>918</v>
      </c>
      <c r="C629" s="68">
        <v>72925.3</v>
      </c>
      <c r="D629" s="68">
        <v>72925.3</v>
      </c>
      <c r="E629" s="68">
        <v>72925.3</v>
      </c>
      <c r="F629" s="69">
        <v>1</v>
      </c>
      <c r="G629" s="69">
        <v>1</v>
      </c>
      <c r="H629" s="1"/>
    </row>
    <row r="630" spans="1:8" ht="25.5" x14ac:dyDescent="0.2">
      <c r="A630" s="66" t="s">
        <v>917</v>
      </c>
      <c r="B630" s="67" t="s">
        <v>916</v>
      </c>
      <c r="C630" s="68">
        <v>754222.6</v>
      </c>
      <c r="D630" s="68">
        <v>754222.6</v>
      </c>
      <c r="E630" s="68">
        <v>754206.2</v>
      </c>
      <c r="F630" s="69">
        <v>0.99997825575632437</v>
      </c>
      <c r="G630" s="69">
        <v>0.99997825575632437</v>
      </c>
      <c r="H630" s="1"/>
    </row>
    <row r="631" spans="1:8" ht="38.25" x14ac:dyDescent="0.2">
      <c r="A631" s="66" t="s">
        <v>915</v>
      </c>
      <c r="B631" s="67" t="s">
        <v>914</v>
      </c>
      <c r="C631" s="68">
        <v>18930</v>
      </c>
      <c r="D631" s="68">
        <v>18922.7</v>
      </c>
      <c r="E631" s="68">
        <v>18922.8</v>
      </c>
      <c r="F631" s="69">
        <v>0.99961965134706809</v>
      </c>
      <c r="G631" s="69">
        <v>1.0000052846581089</v>
      </c>
      <c r="H631" s="1"/>
    </row>
    <row r="632" spans="1:8" ht="25.5" x14ac:dyDescent="0.2">
      <c r="A632" s="66" t="s">
        <v>913</v>
      </c>
      <c r="B632" s="67" t="s">
        <v>912</v>
      </c>
      <c r="C632" s="68">
        <v>586774.69999999995</v>
      </c>
      <c r="D632" s="68">
        <v>164180.29999999999</v>
      </c>
      <c r="E632" s="68">
        <v>142185.70000000001</v>
      </c>
      <c r="F632" s="69">
        <v>0.2423173664440543</v>
      </c>
      <c r="G632" s="69">
        <v>0.86603386642611824</v>
      </c>
      <c r="H632" s="1"/>
    </row>
    <row r="633" spans="1:8" ht="51" x14ac:dyDescent="0.2">
      <c r="A633" s="66" t="s">
        <v>911</v>
      </c>
      <c r="B633" s="67" t="s">
        <v>910</v>
      </c>
      <c r="C633" s="68">
        <v>130428.2</v>
      </c>
      <c r="D633" s="68">
        <v>130428.2</v>
      </c>
      <c r="E633" s="68">
        <v>130428.2</v>
      </c>
      <c r="F633" s="69">
        <v>1</v>
      </c>
      <c r="G633" s="69">
        <v>1</v>
      </c>
      <c r="H633" s="1"/>
    </row>
    <row r="634" spans="1:8" ht="102" x14ac:dyDescent="0.2">
      <c r="A634" s="66" t="s">
        <v>909</v>
      </c>
      <c r="B634" s="67" t="s">
        <v>908</v>
      </c>
      <c r="C634" s="68">
        <v>24952.799999999999</v>
      </c>
      <c r="D634" s="68">
        <v>24952.799999999999</v>
      </c>
      <c r="E634" s="68">
        <v>24325.8</v>
      </c>
      <c r="F634" s="69">
        <v>0.97487255939213235</v>
      </c>
      <c r="G634" s="69">
        <v>0.97487255939213235</v>
      </c>
      <c r="H634" s="1"/>
    </row>
    <row r="635" spans="1:8" ht="76.5" x14ac:dyDescent="0.2">
      <c r="A635" s="66" t="s">
        <v>907</v>
      </c>
      <c r="B635" s="67" t="s">
        <v>906</v>
      </c>
      <c r="C635" s="68">
        <v>2766209.9</v>
      </c>
      <c r="D635" s="68">
        <v>2766209.9</v>
      </c>
      <c r="E635" s="68">
        <v>2688992.3</v>
      </c>
      <c r="F635" s="69">
        <v>0.97208541549938055</v>
      </c>
      <c r="G635" s="69">
        <v>0.97208541549938055</v>
      </c>
      <c r="H635" s="1"/>
    </row>
    <row r="636" spans="1:8" ht="51" x14ac:dyDescent="0.2">
      <c r="A636" s="66" t="s">
        <v>905</v>
      </c>
      <c r="B636" s="67" t="s">
        <v>904</v>
      </c>
      <c r="C636" s="68">
        <v>76613.899999999994</v>
      </c>
      <c r="D636" s="68">
        <v>497419.7</v>
      </c>
      <c r="E636" s="68">
        <v>342446.1</v>
      </c>
      <c r="F636" s="69">
        <v>4.4697646249570901</v>
      </c>
      <c r="G636" s="69">
        <v>0.68844498921132391</v>
      </c>
      <c r="H636" s="1"/>
    </row>
    <row r="637" spans="1:8" ht="25.5" x14ac:dyDescent="0.2">
      <c r="A637" s="66" t="s">
        <v>903</v>
      </c>
      <c r="B637" s="67" t="s">
        <v>902</v>
      </c>
      <c r="C637" s="68">
        <v>31564.3</v>
      </c>
      <c r="D637" s="68">
        <v>31564.3</v>
      </c>
      <c r="E637" s="68">
        <v>31079.1</v>
      </c>
      <c r="F637" s="69">
        <v>0.98462820338166845</v>
      </c>
      <c r="G637" s="69">
        <v>0.98462820338166845</v>
      </c>
      <c r="H637" s="1"/>
    </row>
    <row r="638" spans="1:8" x14ac:dyDescent="0.2">
      <c r="A638" s="62" t="s">
        <v>901</v>
      </c>
      <c r="B638" s="63" t="s">
        <v>900</v>
      </c>
      <c r="C638" s="64">
        <v>10352201.699999999</v>
      </c>
      <c r="D638" s="64">
        <v>10093845.1</v>
      </c>
      <c r="E638" s="64">
        <v>9995465.3000000007</v>
      </c>
      <c r="F638" s="65">
        <v>0.96554004545719019</v>
      </c>
      <c r="G638" s="65">
        <v>0.99025348625569865</v>
      </c>
      <c r="H638" s="1"/>
    </row>
    <row r="639" spans="1:8" ht="63.75" x14ac:dyDescent="0.2">
      <c r="A639" s="66" t="s">
        <v>899</v>
      </c>
      <c r="B639" s="67" t="s">
        <v>898</v>
      </c>
      <c r="C639" s="68">
        <v>1046.5999999999999</v>
      </c>
      <c r="D639" s="68">
        <v>1046.5999999999999</v>
      </c>
      <c r="E639" s="68">
        <v>1043.7</v>
      </c>
      <c r="F639" s="69">
        <v>0.99722912287406851</v>
      </c>
      <c r="G639" s="69">
        <v>0.99722912287406851</v>
      </c>
      <c r="H639" s="1"/>
    </row>
    <row r="640" spans="1:8" ht="25.5" x14ac:dyDescent="0.2">
      <c r="A640" s="66" t="s">
        <v>897</v>
      </c>
      <c r="B640" s="67" t="s">
        <v>896</v>
      </c>
      <c r="C640" s="68">
        <v>60329.9</v>
      </c>
      <c r="D640" s="68">
        <v>60076</v>
      </c>
      <c r="E640" s="68">
        <v>59913.4</v>
      </c>
      <c r="F640" s="69">
        <v>0.993096292219944</v>
      </c>
      <c r="G640" s="69">
        <v>0.99729342832412282</v>
      </c>
      <c r="H640" s="1"/>
    </row>
    <row r="641" spans="1:8" ht="38.25" x14ac:dyDescent="0.2">
      <c r="A641" s="66" t="s">
        <v>895</v>
      </c>
      <c r="B641" s="67" t="s">
        <v>894</v>
      </c>
      <c r="C641" s="68">
        <v>69001.399999999994</v>
      </c>
      <c r="D641" s="68">
        <v>69001.399999999994</v>
      </c>
      <c r="E641" s="68">
        <v>69000.800000000003</v>
      </c>
      <c r="F641" s="69">
        <v>0.99999130452425611</v>
      </c>
      <c r="G641" s="69">
        <v>0.99999130452425611</v>
      </c>
      <c r="H641" s="1"/>
    </row>
    <row r="642" spans="1:8" ht="51" x14ac:dyDescent="0.2">
      <c r="A642" s="66" t="s">
        <v>893</v>
      </c>
      <c r="B642" s="67" t="s">
        <v>892</v>
      </c>
      <c r="C642" s="68">
        <v>1637.9</v>
      </c>
      <c r="D642" s="68">
        <v>1637.9</v>
      </c>
      <c r="E642" s="68">
        <v>387.7</v>
      </c>
      <c r="F642" s="69">
        <v>0.23670553757860674</v>
      </c>
      <c r="G642" s="69">
        <v>0.23670553757860674</v>
      </c>
      <c r="H642" s="1"/>
    </row>
    <row r="643" spans="1:8" ht="25.5" x14ac:dyDescent="0.2">
      <c r="A643" s="66" t="s">
        <v>891</v>
      </c>
      <c r="B643" s="67" t="s">
        <v>890</v>
      </c>
      <c r="C643" s="68">
        <v>7487.8</v>
      </c>
      <c r="D643" s="68">
        <v>7487.8</v>
      </c>
      <c r="E643" s="68">
        <v>7487.8</v>
      </c>
      <c r="F643" s="69">
        <v>1</v>
      </c>
      <c r="G643" s="69">
        <v>1</v>
      </c>
      <c r="H643" s="1"/>
    </row>
    <row r="644" spans="1:8" ht="25.5" x14ac:dyDescent="0.2">
      <c r="A644" s="66" t="s">
        <v>889</v>
      </c>
      <c r="B644" s="67" t="s">
        <v>888</v>
      </c>
      <c r="C644" s="68">
        <v>241612.2</v>
      </c>
      <c r="D644" s="68">
        <v>241612.2</v>
      </c>
      <c r="E644" s="68">
        <v>231668.3</v>
      </c>
      <c r="F644" s="69">
        <v>0.95884355177428948</v>
      </c>
      <c r="G644" s="69">
        <v>0.95884355177428948</v>
      </c>
      <c r="H644" s="1"/>
    </row>
    <row r="645" spans="1:8" ht="76.5" x14ac:dyDescent="0.2">
      <c r="A645" s="66" t="s">
        <v>887</v>
      </c>
      <c r="B645" s="67" t="s">
        <v>886</v>
      </c>
      <c r="C645" s="68">
        <v>39423.800000000003</v>
      </c>
      <c r="D645" s="68">
        <v>39423.800000000003</v>
      </c>
      <c r="E645" s="68">
        <v>31482.9</v>
      </c>
      <c r="F645" s="69">
        <v>0.79857598709409039</v>
      </c>
      <c r="G645" s="69">
        <v>0.79857598709409039</v>
      </c>
      <c r="H645" s="1"/>
    </row>
    <row r="646" spans="1:8" ht="38.25" x14ac:dyDescent="0.2">
      <c r="A646" s="66" t="s">
        <v>885</v>
      </c>
      <c r="B646" s="67" t="s">
        <v>884</v>
      </c>
      <c r="C646" s="68">
        <v>13392.7</v>
      </c>
      <c r="D646" s="68">
        <v>13392.7</v>
      </c>
      <c r="E646" s="68">
        <v>13392.6</v>
      </c>
      <c r="F646" s="69">
        <v>0.99999253324572335</v>
      </c>
      <c r="G646" s="69">
        <v>0.99999253324572335</v>
      </c>
      <c r="H646" s="1"/>
    </row>
    <row r="647" spans="1:8" ht="51" x14ac:dyDescent="0.2">
      <c r="A647" s="66" t="s">
        <v>883</v>
      </c>
      <c r="B647" s="67" t="s">
        <v>882</v>
      </c>
      <c r="C647" s="68">
        <v>22073.1</v>
      </c>
      <c r="D647" s="68">
        <v>22073.1</v>
      </c>
      <c r="E647" s="68">
        <v>20447.400000000001</v>
      </c>
      <c r="F647" s="69">
        <v>0.92634926675455653</v>
      </c>
      <c r="G647" s="69">
        <v>0.92634926675455653</v>
      </c>
      <c r="H647" s="1"/>
    </row>
    <row r="648" spans="1:8" ht="63.75" x14ac:dyDescent="0.2">
      <c r="A648" s="66" t="s">
        <v>881</v>
      </c>
      <c r="B648" s="67" t="s">
        <v>880</v>
      </c>
      <c r="C648" s="68">
        <v>13947.9</v>
      </c>
      <c r="D648" s="68">
        <v>13947.9</v>
      </c>
      <c r="E648" s="68">
        <v>13947.9</v>
      </c>
      <c r="F648" s="69">
        <v>1</v>
      </c>
      <c r="G648" s="69">
        <v>1</v>
      </c>
      <c r="H648" s="1"/>
    </row>
    <row r="649" spans="1:8" ht="51" x14ac:dyDescent="0.2">
      <c r="A649" s="66" t="s">
        <v>879</v>
      </c>
      <c r="B649" s="67" t="s">
        <v>878</v>
      </c>
      <c r="C649" s="68">
        <v>166951.20000000001</v>
      </c>
      <c r="D649" s="68">
        <v>166951.20000000001</v>
      </c>
      <c r="E649" s="68">
        <v>166946.79999999999</v>
      </c>
      <c r="F649" s="69">
        <v>0.99997364499326735</v>
      </c>
      <c r="G649" s="69">
        <v>0.99997364499326735</v>
      </c>
      <c r="H649" s="1"/>
    </row>
    <row r="650" spans="1:8" ht="76.5" x14ac:dyDescent="0.2">
      <c r="A650" s="66" t="s">
        <v>877</v>
      </c>
      <c r="B650" s="67" t="s">
        <v>876</v>
      </c>
      <c r="C650" s="68">
        <v>148.19999999999999</v>
      </c>
      <c r="D650" s="68">
        <v>148.19999999999999</v>
      </c>
      <c r="E650" s="68">
        <v>120.5</v>
      </c>
      <c r="F650" s="69">
        <v>0.81309041835357632</v>
      </c>
      <c r="G650" s="69">
        <v>0.81309041835357632</v>
      </c>
      <c r="H650" s="1"/>
    </row>
    <row r="651" spans="1:8" ht="25.5" x14ac:dyDescent="0.2">
      <c r="A651" s="66" t="s">
        <v>875</v>
      </c>
      <c r="B651" s="67" t="s">
        <v>874</v>
      </c>
      <c r="C651" s="68">
        <v>1181082.3999999999</v>
      </c>
      <c r="D651" s="68">
        <v>925000</v>
      </c>
      <c r="E651" s="68">
        <v>895057.3</v>
      </c>
      <c r="F651" s="69">
        <v>0.75782798897011772</v>
      </c>
      <c r="G651" s="69">
        <v>0.96762951351351356</v>
      </c>
      <c r="H651" s="1"/>
    </row>
    <row r="652" spans="1:8" ht="38.25" x14ac:dyDescent="0.2">
      <c r="A652" s="66" t="s">
        <v>873</v>
      </c>
      <c r="B652" s="67" t="s">
        <v>872</v>
      </c>
      <c r="C652" s="68">
        <v>22055.599999999999</v>
      </c>
      <c r="D652" s="68">
        <v>23657.599999999999</v>
      </c>
      <c r="E652" s="68">
        <v>23648.5</v>
      </c>
      <c r="F652" s="69">
        <v>1.0722220207112934</v>
      </c>
      <c r="G652" s="69">
        <v>0.99961534559718657</v>
      </c>
      <c r="H652" s="1"/>
    </row>
    <row r="653" spans="1:8" ht="76.5" x14ac:dyDescent="0.2">
      <c r="A653" s="66" t="s">
        <v>871</v>
      </c>
      <c r="B653" s="67" t="s">
        <v>870</v>
      </c>
      <c r="C653" s="68">
        <v>15629</v>
      </c>
      <c r="D653" s="68">
        <v>12918</v>
      </c>
      <c r="E653" s="68">
        <v>12739.6</v>
      </c>
      <c r="F653" s="69">
        <v>0.81512572781367976</v>
      </c>
      <c r="G653" s="69">
        <v>0.98618981266449912</v>
      </c>
      <c r="H653" s="1"/>
    </row>
    <row r="654" spans="1:8" ht="76.5" x14ac:dyDescent="0.2">
      <c r="A654" s="66" t="s">
        <v>869</v>
      </c>
      <c r="B654" s="67" t="s">
        <v>868</v>
      </c>
      <c r="C654" s="68">
        <v>701.3</v>
      </c>
      <c r="D654" s="68">
        <v>701.3</v>
      </c>
      <c r="E654" s="68">
        <v>584.20000000000005</v>
      </c>
      <c r="F654" s="69">
        <v>0.83302438328817918</v>
      </c>
      <c r="G654" s="69">
        <v>0.83302438328817918</v>
      </c>
      <c r="H654" s="1"/>
    </row>
    <row r="655" spans="1:8" ht="63.75" x14ac:dyDescent="0.2">
      <c r="A655" s="66" t="s">
        <v>867</v>
      </c>
      <c r="B655" s="67" t="s">
        <v>866</v>
      </c>
      <c r="C655" s="68">
        <v>2185708.6</v>
      </c>
      <c r="D655" s="68">
        <v>2149280.4</v>
      </c>
      <c r="E655" s="68">
        <v>2149279.7999999998</v>
      </c>
      <c r="F655" s="69">
        <v>0.98333318540266512</v>
      </c>
      <c r="G655" s="69">
        <v>0.99999972083679722</v>
      </c>
      <c r="H655" s="1"/>
    </row>
    <row r="656" spans="1:8" ht="89.25" x14ac:dyDescent="0.2">
      <c r="A656" s="66" t="s">
        <v>865</v>
      </c>
      <c r="B656" s="67" t="s">
        <v>864</v>
      </c>
      <c r="C656" s="68">
        <v>1682641.4</v>
      </c>
      <c r="D656" s="68">
        <v>1718158.3</v>
      </c>
      <c r="E656" s="68">
        <v>1718147.5</v>
      </c>
      <c r="F656" s="69">
        <v>1.0211014063959203</v>
      </c>
      <c r="G656" s="69">
        <v>0.99999371419967531</v>
      </c>
      <c r="H656" s="1"/>
    </row>
    <row r="657" spans="1:8" ht="25.5" x14ac:dyDescent="0.2">
      <c r="A657" s="66" t="s">
        <v>863</v>
      </c>
      <c r="B657" s="67" t="s">
        <v>862</v>
      </c>
      <c r="C657" s="68">
        <v>48897.4</v>
      </c>
      <c r="D657" s="68">
        <v>48897.4</v>
      </c>
      <c r="E657" s="68">
        <v>48897.4</v>
      </c>
      <c r="F657" s="69">
        <v>1</v>
      </c>
      <c r="G657" s="69">
        <v>1</v>
      </c>
      <c r="H657" s="1"/>
    </row>
    <row r="658" spans="1:8" ht="63.75" x14ac:dyDescent="0.2">
      <c r="A658" s="66" t="s">
        <v>861</v>
      </c>
      <c r="B658" s="67" t="s">
        <v>860</v>
      </c>
      <c r="C658" s="68">
        <v>4761.7</v>
      </c>
      <c r="D658" s="68">
        <v>4761.7</v>
      </c>
      <c r="E658" s="68">
        <v>4761.7</v>
      </c>
      <c r="F658" s="69">
        <v>1</v>
      </c>
      <c r="G658" s="69">
        <v>1</v>
      </c>
      <c r="H658" s="1"/>
    </row>
    <row r="659" spans="1:8" ht="25.5" x14ac:dyDescent="0.2">
      <c r="A659" s="66" t="s">
        <v>859</v>
      </c>
      <c r="B659" s="67" t="s">
        <v>858</v>
      </c>
      <c r="C659" s="68">
        <v>685.5</v>
      </c>
      <c r="D659" s="68">
        <v>685.5</v>
      </c>
      <c r="E659" s="68">
        <v>685.5</v>
      </c>
      <c r="F659" s="69">
        <v>1</v>
      </c>
      <c r="G659" s="69">
        <v>1</v>
      </c>
      <c r="H659" s="1"/>
    </row>
    <row r="660" spans="1:8" ht="63.75" x14ac:dyDescent="0.2">
      <c r="A660" s="66" t="s">
        <v>857</v>
      </c>
      <c r="B660" s="67" t="s">
        <v>856</v>
      </c>
      <c r="C660" s="68">
        <v>160277.79999999999</v>
      </c>
      <c r="D660" s="68">
        <v>160277.79999999999</v>
      </c>
      <c r="E660" s="68">
        <v>160277.79999999999</v>
      </c>
      <c r="F660" s="69">
        <v>1</v>
      </c>
      <c r="G660" s="69">
        <v>1</v>
      </c>
      <c r="H660" s="1"/>
    </row>
    <row r="661" spans="1:8" ht="76.5" x14ac:dyDescent="0.2">
      <c r="A661" s="66" t="s">
        <v>855</v>
      </c>
      <c r="B661" s="67" t="s">
        <v>854</v>
      </c>
      <c r="C661" s="68">
        <v>781761.7</v>
      </c>
      <c r="D661" s="68">
        <v>781761.7</v>
      </c>
      <c r="E661" s="68">
        <v>781761.7</v>
      </c>
      <c r="F661" s="69">
        <v>1</v>
      </c>
      <c r="G661" s="69">
        <v>1</v>
      </c>
      <c r="H661" s="1"/>
    </row>
    <row r="662" spans="1:8" ht="25.5" x14ac:dyDescent="0.2">
      <c r="A662" s="66" t="s">
        <v>853</v>
      </c>
      <c r="B662" s="67" t="s">
        <v>852</v>
      </c>
      <c r="C662" s="68">
        <v>42865.7</v>
      </c>
      <c r="D662" s="68">
        <v>42865.7</v>
      </c>
      <c r="E662" s="68">
        <v>12320.1</v>
      </c>
      <c r="F662" s="69">
        <v>0.28741161348117494</v>
      </c>
      <c r="G662" s="69">
        <v>0.28741161348117494</v>
      </c>
      <c r="H662" s="1"/>
    </row>
    <row r="663" spans="1:8" ht="38.25" x14ac:dyDescent="0.2">
      <c r="A663" s="66" t="s">
        <v>851</v>
      </c>
      <c r="B663" s="67" t="s">
        <v>850</v>
      </c>
      <c r="C663" s="68">
        <v>3385281.4</v>
      </c>
      <c r="D663" s="68">
        <v>3385281.4</v>
      </c>
      <c r="E663" s="68">
        <v>3370736.3</v>
      </c>
      <c r="F663" s="69">
        <v>0.99570342955832269</v>
      </c>
      <c r="G663" s="69">
        <v>0.99570342955832269</v>
      </c>
      <c r="H663" s="1"/>
    </row>
    <row r="664" spans="1:8" ht="25.5" x14ac:dyDescent="0.2">
      <c r="A664" s="66" t="s">
        <v>849</v>
      </c>
      <c r="B664" s="67" t="s">
        <v>848</v>
      </c>
      <c r="C664" s="68">
        <v>202799.5</v>
      </c>
      <c r="D664" s="68">
        <v>202799.5</v>
      </c>
      <c r="E664" s="68">
        <v>200728.1</v>
      </c>
      <c r="F664" s="69">
        <v>0.98978597087270925</v>
      </c>
      <c r="G664" s="69">
        <v>0.98978597087270925</v>
      </c>
      <c r="H664" s="1"/>
    </row>
    <row r="665" spans="1:8" x14ac:dyDescent="0.2">
      <c r="A665" s="62" t="s">
        <v>847</v>
      </c>
      <c r="B665" s="63" t="s">
        <v>846</v>
      </c>
      <c r="C665" s="64">
        <v>21593113.699999999</v>
      </c>
      <c r="D665" s="64">
        <v>22967660.800000001</v>
      </c>
      <c r="E665" s="64">
        <v>22874367</v>
      </c>
      <c r="F665" s="65">
        <v>1.0593361993921238</v>
      </c>
      <c r="G665" s="65">
        <v>0.99593803649346824</v>
      </c>
      <c r="H665" s="1"/>
    </row>
    <row r="666" spans="1:8" ht="38.25" x14ac:dyDescent="0.2">
      <c r="A666" s="66" t="s">
        <v>1046</v>
      </c>
      <c r="B666" s="70" t="s">
        <v>1047</v>
      </c>
      <c r="C666" s="59">
        <v>39583</v>
      </c>
      <c r="D666" s="59">
        <v>39583</v>
      </c>
      <c r="E666" s="59">
        <v>22659.7</v>
      </c>
      <c r="F666" s="60">
        <v>0.57246039966652351</v>
      </c>
      <c r="G666" s="18">
        <v>0.57246039966652351</v>
      </c>
      <c r="H666" s="1"/>
    </row>
    <row r="667" spans="1:8" ht="51" x14ac:dyDescent="0.2">
      <c r="A667" s="71" t="s">
        <v>1048</v>
      </c>
      <c r="B667" s="72" t="s">
        <v>1049</v>
      </c>
      <c r="C667" s="57">
        <v>10003.6</v>
      </c>
      <c r="D667" s="57">
        <v>10447.299999999999</v>
      </c>
      <c r="E667" s="57">
        <v>8036.6</v>
      </c>
      <c r="F667" s="58">
        <v>0.8033707865168539</v>
      </c>
      <c r="G667" s="41">
        <v>0.76925138552544681</v>
      </c>
      <c r="H667" s="1"/>
    </row>
    <row r="668" spans="1:8" ht="51" x14ac:dyDescent="0.2">
      <c r="A668" s="66" t="s">
        <v>1050</v>
      </c>
      <c r="B668" s="70" t="s">
        <v>1049</v>
      </c>
      <c r="C668" s="59">
        <v>4218.6000000000004</v>
      </c>
      <c r="D668" s="59">
        <v>4662.3</v>
      </c>
      <c r="E668" s="59">
        <v>4217.3999999999996</v>
      </c>
      <c r="F668" s="60">
        <v>0.99971554544161556</v>
      </c>
      <c r="G668" s="18">
        <v>0.9045749951740556</v>
      </c>
      <c r="H668" s="1"/>
    </row>
    <row r="669" spans="1:8" ht="51" x14ac:dyDescent="0.2">
      <c r="A669" s="66" t="s">
        <v>1051</v>
      </c>
      <c r="B669" s="70" t="s">
        <v>1049</v>
      </c>
      <c r="C669" s="59">
        <v>5785</v>
      </c>
      <c r="D669" s="59">
        <v>5785</v>
      </c>
      <c r="E669" s="59">
        <v>3819.2</v>
      </c>
      <c r="F669" s="60">
        <v>0.66019014693171996</v>
      </c>
      <c r="G669" s="18">
        <v>0.66019014693171996</v>
      </c>
      <c r="H669" s="1"/>
    </row>
    <row r="670" spans="1:8" ht="38.25" x14ac:dyDescent="0.2">
      <c r="A670" s="66" t="s">
        <v>1052</v>
      </c>
      <c r="B670" s="70" t="s">
        <v>1053</v>
      </c>
      <c r="C670" s="59">
        <v>276371.3</v>
      </c>
      <c r="D670" s="59">
        <v>276371.3</v>
      </c>
      <c r="E670" s="59">
        <v>276150.5</v>
      </c>
      <c r="F670" s="60">
        <v>0.99920107478598541</v>
      </c>
      <c r="G670" s="18">
        <v>0.99920107478598541</v>
      </c>
      <c r="H670" s="1"/>
    </row>
    <row r="671" spans="1:8" ht="51" x14ac:dyDescent="0.2">
      <c r="A671" s="66" t="s">
        <v>1054</v>
      </c>
      <c r="B671" s="70" t="s">
        <v>1055</v>
      </c>
      <c r="C671" s="59">
        <v>475744.8</v>
      </c>
      <c r="D671" s="59">
        <v>475744.8</v>
      </c>
      <c r="E671" s="59">
        <v>473059.8</v>
      </c>
      <c r="F671" s="60">
        <v>0.99435621787143025</v>
      </c>
      <c r="G671" s="18">
        <v>0.99435621787143025</v>
      </c>
      <c r="H671" s="1"/>
    </row>
    <row r="672" spans="1:8" ht="38.25" x14ac:dyDescent="0.2">
      <c r="A672" s="66" t="s">
        <v>1056</v>
      </c>
      <c r="B672" s="70" t="s">
        <v>1057</v>
      </c>
      <c r="C672" s="59">
        <v>204558.2</v>
      </c>
      <c r="D672" s="59">
        <v>204558.2</v>
      </c>
      <c r="E672" s="59">
        <v>204485.4</v>
      </c>
      <c r="F672" s="60">
        <v>0.99964411106472384</v>
      </c>
      <c r="G672" s="18">
        <v>0.99964411106472384</v>
      </c>
      <c r="H672" s="1"/>
    </row>
    <row r="673" spans="1:8" ht="51" x14ac:dyDescent="0.2">
      <c r="A673" s="66" t="s">
        <v>1058</v>
      </c>
      <c r="B673" s="70" t="s">
        <v>1059</v>
      </c>
      <c r="C673" s="59">
        <v>2652.2</v>
      </c>
      <c r="D673" s="59">
        <v>2692.9</v>
      </c>
      <c r="E673" s="59">
        <v>2692.8</v>
      </c>
      <c r="F673" s="60">
        <v>1.0153080461503659</v>
      </c>
      <c r="G673" s="18">
        <v>0.99996286531248846</v>
      </c>
      <c r="H673" s="1"/>
    </row>
    <row r="674" spans="1:8" ht="153" x14ac:dyDescent="0.2">
      <c r="A674" s="66" t="s">
        <v>1060</v>
      </c>
      <c r="B674" s="70" t="s">
        <v>1061</v>
      </c>
      <c r="C674" s="59">
        <v>9488.2000000000007</v>
      </c>
      <c r="D674" s="59">
        <v>9488.2000000000007</v>
      </c>
      <c r="E674" s="59">
        <v>9488.2000000000007</v>
      </c>
      <c r="F674" s="60">
        <v>1</v>
      </c>
      <c r="G674" s="18">
        <v>1</v>
      </c>
      <c r="H674" s="1"/>
    </row>
    <row r="675" spans="1:8" ht="51" x14ac:dyDescent="0.2">
      <c r="A675" s="66" t="s">
        <v>1062</v>
      </c>
      <c r="B675" s="70" t="s">
        <v>1063</v>
      </c>
      <c r="C675" s="59">
        <v>48.7</v>
      </c>
      <c r="D675" s="59">
        <v>53.2</v>
      </c>
      <c r="E675" s="59">
        <v>53.2</v>
      </c>
      <c r="F675" s="60">
        <v>1.0924024640657084</v>
      </c>
      <c r="G675" s="18">
        <v>1</v>
      </c>
      <c r="H675" s="1"/>
    </row>
    <row r="676" spans="1:8" ht="51" x14ac:dyDescent="0.2">
      <c r="A676" s="66" t="s">
        <v>1064</v>
      </c>
      <c r="B676" s="70" t="s">
        <v>1065</v>
      </c>
      <c r="C676" s="59">
        <v>35487.199999999997</v>
      </c>
      <c r="D676" s="59">
        <v>35487.199999999997</v>
      </c>
      <c r="E676" s="59">
        <v>35487.199999999997</v>
      </c>
      <c r="F676" s="60">
        <v>1</v>
      </c>
      <c r="G676" s="18">
        <v>1</v>
      </c>
      <c r="H676" s="1"/>
    </row>
    <row r="677" spans="1:8" ht="51" x14ac:dyDescent="0.2">
      <c r="A677" s="66" t="s">
        <v>1066</v>
      </c>
      <c r="B677" s="70" t="s">
        <v>1067</v>
      </c>
      <c r="C677" s="59">
        <v>1639488.8</v>
      </c>
      <c r="D677" s="59">
        <v>1639488.8</v>
      </c>
      <c r="E677" s="59">
        <v>1568509.2</v>
      </c>
      <c r="F677" s="60">
        <v>0.95670626112236934</v>
      </c>
      <c r="G677" s="18">
        <v>0.95670626112236934</v>
      </c>
      <c r="H677" s="1"/>
    </row>
    <row r="678" spans="1:8" ht="63.75" x14ac:dyDescent="0.2">
      <c r="A678" s="66" t="s">
        <v>1068</v>
      </c>
      <c r="B678" s="70" t="s">
        <v>1069</v>
      </c>
      <c r="C678" s="59">
        <v>161466.29999999999</v>
      </c>
      <c r="D678" s="59">
        <v>161466.29999999999</v>
      </c>
      <c r="E678" s="59">
        <v>161465</v>
      </c>
      <c r="F678" s="60">
        <v>0.99999194878435937</v>
      </c>
      <c r="G678" s="18">
        <v>0.99999194878435937</v>
      </c>
      <c r="H678" s="1"/>
    </row>
    <row r="679" spans="1:8" ht="38.25" x14ac:dyDescent="0.2">
      <c r="A679" s="66" t="s">
        <v>1070</v>
      </c>
      <c r="B679" s="70" t="s">
        <v>1071</v>
      </c>
      <c r="C679" s="59">
        <v>11101500</v>
      </c>
      <c r="D679" s="59">
        <v>11101500</v>
      </c>
      <c r="E679" s="59">
        <v>11101500</v>
      </c>
      <c r="F679" s="60">
        <v>1</v>
      </c>
      <c r="G679" s="18">
        <v>1</v>
      </c>
      <c r="H679" s="1"/>
    </row>
    <row r="680" spans="1:8" ht="51" x14ac:dyDescent="0.2">
      <c r="A680" s="66" t="s">
        <v>1072</v>
      </c>
      <c r="B680" s="70" t="s">
        <v>1073</v>
      </c>
      <c r="C680" s="59">
        <v>2000000</v>
      </c>
      <c r="D680" s="59">
        <v>2000000</v>
      </c>
      <c r="E680" s="59">
        <v>2000000</v>
      </c>
      <c r="F680" s="60">
        <v>1</v>
      </c>
      <c r="G680" s="18">
        <v>1</v>
      </c>
      <c r="H680" s="1"/>
    </row>
    <row r="681" spans="1:8" ht="63.75" x14ac:dyDescent="0.2">
      <c r="A681" s="66" t="s">
        <v>1074</v>
      </c>
      <c r="B681" s="70" t="s">
        <v>1075</v>
      </c>
      <c r="C681" s="59">
        <v>80000</v>
      </c>
      <c r="D681" s="59">
        <v>0</v>
      </c>
      <c r="E681" s="59">
        <v>0</v>
      </c>
      <c r="F681" s="60">
        <v>0</v>
      </c>
      <c r="G681" s="18">
        <v>0</v>
      </c>
      <c r="H681" s="1"/>
    </row>
    <row r="682" spans="1:8" ht="63.75" x14ac:dyDescent="0.2">
      <c r="A682" s="66" t="s">
        <v>1076</v>
      </c>
      <c r="B682" s="70" t="s">
        <v>1077</v>
      </c>
      <c r="C682" s="59">
        <v>140000</v>
      </c>
      <c r="D682" s="59">
        <v>140000</v>
      </c>
      <c r="E682" s="59">
        <v>140000</v>
      </c>
      <c r="F682" s="60">
        <v>1</v>
      </c>
      <c r="G682" s="18">
        <v>1</v>
      </c>
      <c r="H682" s="1"/>
    </row>
    <row r="683" spans="1:8" ht="51" x14ac:dyDescent="0.2">
      <c r="A683" s="66" t="s">
        <v>1078</v>
      </c>
      <c r="B683" s="70" t="s">
        <v>1079</v>
      </c>
      <c r="C683" s="59">
        <v>39338.9</v>
      </c>
      <c r="D683" s="59">
        <v>39338.9</v>
      </c>
      <c r="E683" s="59">
        <v>39338.9</v>
      </c>
      <c r="F683" s="60">
        <v>1</v>
      </c>
      <c r="G683" s="18">
        <v>1</v>
      </c>
      <c r="H683" s="1"/>
    </row>
    <row r="684" spans="1:8" ht="38.25" x14ac:dyDescent="0.2">
      <c r="A684" s="66" t="s">
        <v>1080</v>
      </c>
      <c r="B684" s="70" t="s">
        <v>1081</v>
      </c>
      <c r="C684" s="59">
        <v>20000</v>
      </c>
      <c r="D684" s="59">
        <v>20000</v>
      </c>
      <c r="E684" s="59">
        <v>20000</v>
      </c>
      <c r="F684" s="60">
        <v>1</v>
      </c>
      <c r="G684" s="18">
        <v>1</v>
      </c>
      <c r="H684" s="1"/>
    </row>
    <row r="685" spans="1:8" ht="25.5" x14ac:dyDescent="0.2">
      <c r="A685" s="66" t="s">
        <v>1082</v>
      </c>
      <c r="B685" s="70" t="s">
        <v>1083</v>
      </c>
      <c r="C685" s="59">
        <v>120740</v>
      </c>
      <c r="D685" s="59">
        <v>120740</v>
      </c>
      <c r="E685" s="59">
        <v>120740</v>
      </c>
      <c r="F685" s="60">
        <v>1</v>
      </c>
      <c r="G685" s="18">
        <v>1</v>
      </c>
      <c r="H685" s="1"/>
    </row>
    <row r="686" spans="1:8" ht="63.75" x14ac:dyDescent="0.2">
      <c r="A686" s="66" t="s">
        <v>1084</v>
      </c>
      <c r="B686" s="70" t="s">
        <v>1085</v>
      </c>
      <c r="C686" s="59">
        <v>257</v>
      </c>
      <c r="D686" s="59">
        <v>257</v>
      </c>
      <c r="E686" s="59">
        <v>257</v>
      </c>
      <c r="F686" s="60">
        <v>1</v>
      </c>
      <c r="G686" s="18">
        <v>1</v>
      </c>
      <c r="H686" s="1"/>
    </row>
    <row r="687" spans="1:8" ht="51" x14ac:dyDescent="0.2">
      <c r="A687" s="66" t="s">
        <v>1086</v>
      </c>
      <c r="B687" s="70" t="s">
        <v>1087</v>
      </c>
      <c r="C687" s="59">
        <v>0</v>
      </c>
      <c r="D687" s="59">
        <v>40000</v>
      </c>
      <c r="E687" s="59">
        <v>40000</v>
      </c>
      <c r="F687" s="60">
        <v>0</v>
      </c>
      <c r="G687" s="18">
        <v>1</v>
      </c>
      <c r="H687" s="1"/>
    </row>
    <row r="688" spans="1:8" ht="51" x14ac:dyDescent="0.2">
      <c r="A688" s="66" t="s">
        <v>1088</v>
      </c>
      <c r="B688" s="70" t="s">
        <v>1089</v>
      </c>
      <c r="C688" s="59">
        <v>5206.5</v>
      </c>
      <c r="D688" s="59">
        <v>5206.5</v>
      </c>
      <c r="E688" s="59">
        <v>5206.5</v>
      </c>
      <c r="F688" s="60">
        <v>1</v>
      </c>
      <c r="G688" s="18">
        <v>1</v>
      </c>
      <c r="H688" s="1"/>
    </row>
    <row r="689" spans="1:8" ht="51" x14ac:dyDescent="0.2">
      <c r="A689" s="66" t="s">
        <v>1090</v>
      </c>
      <c r="B689" s="70" t="s">
        <v>1091</v>
      </c>
      <c r="C689" s="59">
        <v>229180</v>
      </c>
      <c r="D689" s="59">
        <v>229180</v>
      </c>
      <c r="E689" s="59">
        <v>229180</v>
      </c>
      <c r="F689" s="60">
        <v>1</v>
      </c>
      <c r="G689" s="18">
        <v>1</v>
      </c>
      <c r="H689" s="1"/>
    </row>
    <row r="690" spans="1:8" ht="51" x14ac:dyDescent="0.2">
      <c r="A690" s="66" t="s">
        <v>1092</v>
      </c>
      <c r="B690" s="70" t="s">
        <v>1093</v>
      </c>
      <c r="C690" s="59">
        <v>52873.8</v>
      </c>
      <c r="D690" s="59">
        <v>52873.8</v>
      </c>
      <c r="E690" s="59">
        <v>52873.8</v>
      </c>
      <c r="F690" s="60">
        <v>1</v>
      </c>
      <c r="G690" s="18">
        <v>1</v>
      </c>
      <c r="H690" s="1"/>
    </row>
    <row r="691" spans="1:8" ht="38.25" x14ac:dyDescent="0.2">
      <c r="A691" s="62" t="s">
        <v>1094</v>
      </c>
      <c r="B691" s="73" t="s">
        <v>1095</v>
      </c>
      <c r="C691" s="57">
        <v>4949125.2</v>
      </c>
      <c r="D691" s="57">
        <v>6363183.4000000004</v>
      </c>
      <c r="E691" s="57">
        <v>6363183.2000000002</v>
      </c>
      <c r="F691" s="58">
        <v>1.2857187771285317</v>
      </c>
      <c r="G691" s="41">
        <v>0.99999996856919127</v>
      </c>
      <c r="H691" s="1"/>
    </row>
    <row r="692" spans="1:8" ht="38.25" x14ac:dyDescent="0.2">
      <c r="A692" s="66" t="s">
        <v>1096</v>
      </c>
      <c r="B692" s="70" t="s">
        <v>1095</v>
      </c>
      <c r="C692" s="59">
        <v>13942.9</v>
      </c>
      <c r="D692" s="59">
        <v>13942.9</v>
      </c>
      <c r="E692" s="59">
        <v>13942.9</v>
      </c>
      <c r="F692" s="60">
        <v>1</v>
      </c>
      <c r="G692" s="18">
        <v>1</v>
      </c>
      <c r="H692" s="1"/>
    </row>
    <row r="693" spans="1:8" ht="38.25" x14ac:dyDescent="0.2">
      <c r="A693" s="66" t="s">
        <v>1097</v>
      </c>
      <c r="B693" s="70" t="s">
        <v>1095</v>
      </c>
      <c r="C693" s="59">
        <v>107952.5</v>
      </c>
      <c r="D693" s="59">
        <v>520558.3</v>
      </c>
      <c r="E693" s="59">
        <v>520558.3</v>
      </c>
      <c r="F693" s="60">
        <v>4.8221050925175426</v>
      </c>
      <c r="G693" s="18">
        <v>1</v>
      </c>
      <c r="H693" s="1"/>
    </row>
    <row r="694" spans="1:8" ht="38.25" x14ac:dyDescent="0.2">
      <c r="A694" s="66" t="s">
        <v>1098</v>
      </c>
      <c r="B694" s="70" t="s">
        <v>1095</v>
      </c>
      <c r="C694" s="59">
        <v>4778764.2</v>
      </c>
      <c r="D694" s="59">
        <v>5780216.5999999996</v>
      </c>
      <c r="E694" s="59">
        <v>5780216.4000000004</v>
      </c>
      <c r="F694" s="60">
        <v>1.2095630079425137</v>
      </c>
      <c r="G694" s="18">
        <v>0.99999996539922065</v>
      </c>
      <c r="H694" s="1"/>
    </row>
    <row r="695" spans="1:8" ht="38.25" x14ac:dyDescent="0.2">
      <c r="A695" s="66" t="s">
        <v>1099</v>
      </c>
      <c r="B695" s="70" t="s">
        <v>1095</v>
      </c>
      <c r="C695" s="59">
        <v>48465.599999999999</v>
      </c>
      <c r="D695" s="59">
        <v>48465.599999999999</v>
      </c>
      <c r="E695" s="59">
        <v>48465.599999999999</v>
      </c>
      <c r="F695" s="60">
        <v>1</v>
      </c>
      <c r="G695" s="18">
        <v>1</v>
      </c>
      <c r="H695" s="1"/>
    </row>
    <row r="696" spans="1:8" ht="25.5" x14ac:dyDescent="0.2">
      <c r="A696" s="71" t="s">
        <v>1100</v>
      </c>
      <c r="B696" s="72" t="s">
        <v>1101</v>
      </c>
      <c r="C696" s="57">
        <v>1283523.3999999999</v>
      </c>
      <c r="D696" s="57">
        <v>1287649.3999999999</v>
      </c>
      <c r="E696" s="57">
        <v>1277722.2</v>
      </c>
      <c r="F696" s="58">
        <v>0.99548025380760496</v>
      </c>
      <c r="G696" s="41">
        <v>0.99229044800548971</v>
      </c>
      <c r="H696" s="1"/>
    </row>
    <row r="697" spans="1:8" ht="51" x14ac:dyDescent="0.2">
      <c r="A697" s="66" t="s">
        <v>1102</v>
      </c>
      <c r="B697" s="70" t="s">
        <v>1103</v>
      </c>
      <c r="C697" s="59">
        <v>0</v>
      </c>
      <c r="D697" s="59">
        <v>4126</v>
      </c>
      <c r="E697" s="59">
        <v>4126.6000000000004</v>
      </c>
      <c r="F697" s="60">
        <v>0</v>
      </c>
      <c r="G697" s="18">
        <v>1.0001454192922929</v>
      </c>
      <c r="H697" s="1"/>
    </row>
    <row r="698" spans="1:8" ht="89.25" x14ac:dyDescent="0.2">
      <c r="A698" s="74" t="s">
        <v>1104</v>
      </c>
      <c r="B698" s="75" t="s">
        <v>1105</v>
      </c>
      <c r="C698" s="59">
        <v>1164066.8</v>
      </c>
      <c r="D698" s="59">
        <v>1164066.8</v>
      </c>
      <c r="E698" s="59">
        <v>1154139</v>
      </c>
      <c r="F698" s="60">
        <v>0.99147145163834238</v>
      </c>
      <c r="G698" s="18">
        <v>0.99147145163834238</v>
      </c>
      <c r="H698" s="1"/>
    </row>
    <row r="699" spans="1:8" ht="63.75" x14ac:dyDescent="0.2">
      <c r="A699" s="66" t="s">
        <v>1106</v>
      </c>
      <c r="B699" s="70" t="s">
        <v>1107</v>
      </c>
      <c r="C699" s="59">
        <v>119222.39999999999</v>
      </c>
      <c r="D699" s="59">
        <v>119222.39999999999</v>
      </c>
      <c r="E699" s="59">
        <v>119222.39999999999</v>
      </c>
      <c r="F699" s="60">
        <v>1</v>
      </c>
      <c r="G699" s="18">
        <v>1</v>
      </c>
      <c r="H699" s="1"/>
    </row>
    <row r="700" spans="1:8" ht="38.25" x14ac:dyDescent="0.2">
      <c r="A700" s="62" t="s">
        <v>1108</v>
      </c>
      <c r="B700" s="73" t="s">
        <v>1109</v>
      </c>
      <c r="C700" s="57">
        <v>234.2</v>
      </c>
      <c r="D700" s="57">
        <v>234.2</v>
      </c>
      <c r="E700" s="57">
        <v>234.2</v>
      </c>
      <c r="F700" s="58">
        <v>1</v>
      </c>
      <c r="G700" s="41">
        <v>1</v>
      </c>
      <c r="H700" s="1"/>
    </row>
    <row r="701" spans="1:8" ht="38.25" x14ac:dyDescent="0.2">
      <c r="A701" s="66" t="s">
        <v>1110</v>
      </c>
      <c r="B701" s="70" t="s">
        <v>1109</v>
      </c>
      <c r="C701" s="59">
        <v>97</v>
      </c>
      <c r="D701" s="59">
        <v>97</v>
      </c>
      <c r="E701" s="59">
        <v>97</v>
      </c>
      <c r="F701" s="60">
        <v>1</v>
      </c>
      <c r="G701" s="18">
        <v>1</v>
      </c>
      <c r="H701" s="1"/>
    </row>
    <row r="702" spans="1:8" ht="38.25" x14ac:dyDescent="0.2">
      <c r="A702" s="66" t="s">
        <v>1111</v>
      </c>
      <c r="B702" s="70" t="s">
        <v>1109</v>
      </c>
      <c r="C702" s="59">
        <v>137.19999999999999</v>
      </c>
      <c r="D702" s="59">
        <v>137.19999999999999</v>
      </c>
      <c r="E702" s="59">
        <v>137.19999999999999</v>
      </c>
      <c r="F702" s="60">
        <v>1</v>
      </c>
      <c r="G702" s="18">
        <v>1</v>
      </c>
      <c r="H702" s="1"/>
    </row>
    <row r="703" spans="1:8" ht="25.5" x14ac:dyDescent="0.2">
      <c r="A703" s="71" t="s">
        <v>1112</v>
      </c>
      <c r="B703" s="72" t="s">
        <v>1113</v>
      </c>
      <c r="C703" s="57">
        <v>39887.300000000003</v>
      </c>
      <c r="D703" s="57">
        <v>39887.300000000003</v>
      </c>
      <c r="E703" s="57">
        <v>38393.199999999997</v>
      </c>
      <c r="F703" s="58">
        <v>0.96254196197787256</v>
      </c>
      <c r="G703" s="41">
        <v>0.96254196197787256</v>
      </c>
      <c r="H703" s="1"/>
    </row>
    <row r="704" spans="1:8" ht="25.5" x14ac:dyDescent="0.2">
      <c r="A704" s="66" t="s">
        <v>1114</v>
      </c>
      <c r="B704" s="70" t="s">
        <v>1115</v>
      </c>
      <c r="C704" s="59">
        <v>39887.300000000003</v>
      </c>
      <c r="D704" s="59">
        <v>39887.300000000003</v>
      </c>
      <c r="E704" s="59">
        <v>38393.199999999997</v>
      </c>
      <c r="F704" s="60">
        <v>0.96254196197787256</v>
      </c>
      <c r="G704" s="18">
        <v>0.96254196197787256</v>
      </c>
      <c r="H704" s="1"/>
    </row>
    <row r="705" spans="1:8" ht="51" x14ac:dyDescent="0.2">
      <c r="A705" s="71" t="s">
        <v>1116</v>
      </c>
      <c r="B705" s="72" t="s">
        <v>1117</v>
      </c>
      <c r="C705" s="57">
        <v>882363.1</v>
      </c>
      <c r="D705" s="57">
        <v>882363.1</v>
      </c>
      <c r="E705" s="57">
        <v>1054894.8</v>
      </c>
      <c r="F705" s="58">
        <v>1.1955336754222836</v>
      </c>
      <c r="G705" s="41">
        <v>1.1955336754222836</v>
      </c>
      <c r="H705" s="1"/>
    </row>
    <row r="706" spans="1:8" ht="25.5" x14ac:dyDescent="0.2">
      <c r="A706" s="71" t="s">
        <v>1118</v>
      </c>
      <c r="B706" s="72" t="s">
        <v>1119</v>
      </c>
      <c r="C706" s="57">
        <v>224912</v>
      </c>
      <c r="D706" s="57">
        <v>224912</v>
      </c>
      <c r="E706" s="57">
        <v>243385.5</v>
      </c>
      <c r="F706" s="58">
        <v>1.0821365689691969</v>
      </c>
      <c r="G706" s="41">
        <v>1.0821365689691969</v>
      </c>
      <c r="H706" s="1"/>
    </row>
    <row r="707" spans="1:8" ht="25.5" x14ac:dyDescent="0.2">
      <c r="A707" s="66" t="s">
        <v>1120</v>
      </c>
      <c r="B707" s="70" t="s">
        <v>1119</v>
      </c>
      <c r="C707" s="59">
        <v>45.6</v>
      </c>
      <c r="D707" s="59">
        <v>45.6</v>
      </c>
      <c r="E707" s="59">
        <v>45.7</v>
      </c>
      <c r="F707" s="60">
        <v>1.0021929824561404</v>
      </c>
      <c r="G707" s="18">
        <v>1.0021929824561404</v>
      </c>
      <c r="H707" s="1"/>
    </row>
    <row r="708" spans="1:8" ht="25.5" x14ac:dyDescent="0.2">
      <c r="A708" s="66" t="s">
        <v>1121</v>
      </c>
      <c r="B708" s="70" t="s">
        <v>1119</v>
      </c>
      <c r="C708" s="59">
        <v>210638.9</v>
      </c>
      <c r="D708" s="59">
        <v>210638.9</v>
      </c>
      <c r="E708" s="59">
        <v>228614.8</v>
      </c>
      <c r="F708" s="60">
        <v>1.0853398873617361</v>
      </c>
      <c r="G708" s="18">
        <v>1.0853398873617361</v>
      </c>
      <c r="H708" s="1"/>
    </row>
    <row r="709" spans="1:8" ht="25.5" x14ac:dyDescent="0.2">
      <c r="A709" s="66" t="s">
        <v>1122</v>
      </c>
      <c r="B709" s="70" t="s">
        <v>1119</v>
      </c>
      <c r="C709" s="59">
        <v>534.70000000000005</v>
      </c>
      <c r="D709" s="59">
        <v>534.70000000000005</v>
      </c>
      <c r="E709" s="59">
        <v>539.5</v>
      </c>
      <c r="F709" s="60">
        <v>1.0089769964466055</v>
      </c>
      <c r="G709" s="18">
        <v>1.0089769964466055</v>
      </c>
      <c r="H709" s="1"/>
    </row>
    <row r="710" spans="1:8" ht="25.5" x14ac:dyDescent="0.2">
      <c r="A710" s="66" t="s">
        <v>1123</v>
      </c>
      <c r="B710" s="70" t="s">
        <v>1119</v>
      </c>
      <c r="C710" s="59">
        <v>13692.8</v>
      </c>
      <c r="D710" s="59">
        <v>13692.8</v>
      </c>
      <c r="E710" s="59">
        <v>14185.5</v>
      </c>
      <c r="F710" s="60">
        <v>1.0359824141154477</v>
      </c>
      <c r="G710" s="18">
        <v>1.0359824141154477</v>
      </c>
      <c r="H710" s="1"/>
    </row>
    <row r="711" spans="1:8" ht="25.5" x14ac:dyDescent="0.2">
      <c r="A711" s="71" t="s">
        <v>1124</v>
      </c>
      <c r="B711" s="72" t="s">
        <v>1125</v>
      </c>
      <c r="C711" s="57">
        <v>21862.799999999999</v>
      </c>
      <c r="D711" s="57">
        <v>21862.799999999999</v>
      </c>
      <c r="E711" s="57">
        <v>10908.2</v>
      </c>
      <c r="F711" s="58">
        <v>0.49893883674552214</v>
      </c>
      <c r="G711" s="41">
        <v>0.49893883674552214</v>
      </c>
      <c r="H711" s="1"/>
    </row>
    <row r="712" spans="1:8" ht="25.5" x14ac:dyDescent="0.2">
      <c r="A712" s="66" t="s">
        <v>1126</v>
      </c>
      <c r="B712" s="70" t="s">
        <v>1125</v>
      </c>
      <c r="C712" s="59">
        <v>105.3</v>
      </c>
      <c r="D712" s="59">
        <v>105.3</v>
      </c>
      <c r="E712" s="59">
        <v>160.19999999999999</v>
      </c>
      <c r="F712" s="60">
        <v>1.5213675213675213</v>
      </c>
      <c r="G712" s="18">
        <v>1.5213675213675213</v>
      </c>
      <c r="H712" s="1"/>
    </row>
    <row r="713" spans="1:8" ht="25.5" x14ac:dyDescent="0.2">
      <c r="A713" s="66" t="s">
        <v>1127</v>
      </c>
      <c r="B713" s="70" t="s">
        <v>1125</v>
      </c>
      <c r="C713" s="59">
        <v>53</v>
      </c>
      <c r="D713" s="59">
        <v>53</v>
      </c>
      <c r="E713" s="59">
        <v>53</v>
      </c>
      <c r="F713" s="60">
        <v>1</v>
      </c>
      <c r="G713" s="18">
        <v>1</v>
      </c>
      <c r="H713" s="1"/>
    </row>
    <row r="714" spans="1:8" ht="25.5" x14ac:dyDescent="0.2">
      <c r="A714" s="66" t="s">
        <v>1128</v>
      </c>
      <c r="B714" s="70" t="s">
        <v>1125</v>
      </c>
      <c r="C714" s="59">
        <v>13301.6</v>
      </c>
      <c r="D714" s="59">
        <v>13301.6</v>
      </c>
      <c r="E714" s="59">
        <v>1636.4</v>
      </c>
      <c r="F714" s="60">
        <v>0.12302279425031576</v>
      </c>
      <c r="G714" s="18">
        <v>0.12302279425031576</v>
      </c>
      <c r="H714" s="1"/>
    </row>
    <row r="715" spans="1:8" ht="25.5" x14ac:dyDescent="0.2">
      <c r="A715" s="66" t="s">
        <v>1129</v>
      </c>
      <c r="B715" s="70" t="s">
        <v>1125</v>
      </c>
      <c r="C715" s="59">
        <v>674.7</v>
      </c>
      <c r="D715" s="59">
        <v>674.7</v>
      </c>
      <c r="E715" s="59">
        <v>674.7</v>
      </c>
      <c r="F715" s="60">
        <v>1</v>
      </c>
      <c r="G715" s="18">
        <v>1</v>
      </c>
      <c r="H715" s="1"/>
    </row>
    <row r="716" spans="1:8" ht="25.5" x14ac:dyDescent="0.2">
      <c r="A716" s="66" t="s">
        <v>1130</v>
      </c>
      <c r="B716" s="70" t="s">
        <v>1125</v>
      </c>
      <c r="C716" s="59">
        <v>5741.4</v>
      </c>
      <c r="D716" s="59">
        <v>5741.4</v>
      </c>
      <c r="E716" s="59">
        <v>6397</v>
      </c>
      <c r="F716" s="60">
        <v>1.1141881770996622</v>
      </c>
      <c r="G716" s="18">
        <v>1.1141881770996622</v>
      </c>
      <c r="H716" s="1"/>
    </row>
    <row r="717" spans="1:8" ht="25.5" x14ac:dyDescent="0.2">
      <c r="A717" s="66" t="s">
        <v>1131</v>
      </c>
      <c r="B717" s="70" t="s">
        <v>1125</v>
      </c>
      <c r="C717" s="59">
        <v>1986.8</v>
      </c>
      <c r="D717" s="59">
        <v>1986.8</v>
      </c>
      <c r="E717" s="59">
        <v>1986.9</v>
      </c>
      <c r="F717" s="60">
        <v>1.0000503321924703</v>
      </c>
      <c r="G717" s="18">
        <v>1.0000503321924703</v>
      </c>
      <c r="H717" s="1"/>
    </row>
    <row r="718" spans="1:8" ht="25.5" x14ac:dyDescent="0.2">
      <c r="A718" s="71" t="s">
        <v>1132</v>
      </c>
      <c r="B718" s="72" t="s">
        <v>1133</v>
      </c>
      <c r="C718" s="57">
        <v>13311.6</v>
      </c>
      <c r="D718" s="57">
        <v>13311.6</v>
      </c>
      <c r="E718" s="57">
        <v>152474</v>
      </c>
      <c r="F718" s="58">
        <v>11.454220379218125</v>
      </c>
      <c r="G718" s="41">
        <v>11.454220379218125</v>
      </c>
      <c r="H718" s="1"/>
    </row>
    <row r="719" spans="1:8" ht="25.5" x14ac:dyDescent="0.2">
      <c r="A719" s="66" t="s">
        <v>1134</v>
      </c>
      <c r="B719" s="70" t="s">
        <v>1133</v>
      </c>
      <c r="C719" s="59">
        <v>74.099999999999994</v>
      </c>
      <c r="D719" s="59">
        <v>74.099999999999994</v>
      </c>
      <c r="E719" s="59">
        <v>77.2</v>
      </c>
      <c r="F719" s="60">
        <v>1.0418353576248314</v>
      </c>
      <c r="G719" s="18">
        <v>1.0418353576248314</v>
      </c>
      <c r="H719" s="1"/>
    </row>
    <row r="720" spans="1:8" ht="25.5" x14ac:dyDescent="0.2">
      <c r="A720" s="66" t="s">
        <v>1135</v>
      </c>
      <c r="B720" s="70" t="s">
        <v>1133</v>
      </c>
      <c r="C720" s="59">
        <v>1787.7</v>
      </c>
      <c r="D720" s="59">
        <v>1787.7</v>
      </c>
      <c r="E720" s="59">
        <v>13593</v>
      </c>
      <c r="F720" s="60">
        <v>7.6036247692565864</v>
      </c>
      <c r="G720" s="18">
        <v>7.6036247692565864</v>
      </c>
      <c r="H720" s="1"/>
    </row>
    <row r="721" spans="1:8" ht="25.5" x14ac:dyDescent="0.2">
      <c r="A721" s="66" t="s">
        <v>1136</v>
      </c>
      <c r="B721" s="70" t="s">
        <v>1133</v>
      </c>
      <c r="C721" s="59">
        <v>10450.1</v>
      </c>
      <c r="D721" s="59">
        <v>10450.1</v>
      </c>
      <c r="E721" s="59">
        <v>100121.1</v>
      </c>
      <c r="F721" s="60">
        <v>9.5808748241643631</v>
      </c>
      <c r="G721" s="18">
        <v>9.5808748241643631</v>
      </c>
      <c r="H721" s="1"/>
    </row>
    <row r="722" spans="1:8" ht="25.5" x14ac:dyDescent="0.2">
      <c r="A722" s="66" t="s">
        <v>1137</v>
      </c>
      <c r="B722" s="70" t="s">
        <v>1133</v>
      </c>
      <c r="C722" s="59">
        <v>0</v>
      </c>
      <c r="D722" s="59">
        <v>0</v>
      </c>
      <c r="E722" s="59">
        <v>2627.2</v>
      </c>
      <c r="F722" s="60">
        <v>0</v>
      </c>
      <c r="G722" s="18">
        <v>0</v>
      </c>
      <c r="H722" s="1"/>
    </row>
    <row r="723" spans="1:8" ht="25.5" x14ac:dyDescent="0.2">
      <c r="A723" s="66" t="s">
        <v>1138</v>
      </c>
      <c r="B723" s="70" t="s">
        <v>1133</v>
      </c>
      <c r="C723" s="59">
        <v>29.8</v>
      </c>
      <c r="D723" s="59">
        <v>29.8</v>
      </c>
      <c r="E723" s="59">
        <v>29.8</v>
      </c>
      <c r="F723" s="60">
        <v>1</v>
      </c>
      <c r="G723" s="18">
        <v>1</v>
      </c>
      <c r="H723" s="1"/>
    </row>
    <row r="724" spans="1:8" ht="25.5" x14ac:dyDescent="0.2">
      <c r="A724" s="66" t="s">
        <v>1139</v>
      </c>
      <c r="B724" s="70" t="s">
        <v>1133</v>
      </c>
      <c r="C724" s="59">
        <v>1.4</v>
      </c>
      <c r="D724" s="59">
        <v>1.4</v>
      </c>
      <c r="E724" s="59">
        <v>235.4</v>
      </c>
      <c r="F724" s="60">
        <v>168.14285714285717</v>
      </c>
      <c r="G724" s="18">
        <v>168.14285714285717</v>
      </c>
      <c r="H724" s="1"/>
    </row>
    <row r="725" spans="1:8" ht="25.5" x14ac:dyDescent="0.2">
      <c r="A725" s="66" t="s">
        <v>1140</v>
      </c>
      <c r="B725" s="70" t="s">
        <v>1133</v>
      </c>
      <c r="C725" s="59">
        <v>0</v>
      </c>
      <c r="D725" s="59">
        <v>0</v>
      </c>
      <c r="E725" s="59">
        <v>5.4</v>
      </c>
      <c r="F725" s="60">
        <v>0</v>
      </c>
      <c r="G725" s="18">
        <v>0</v>
      </c>
      <c r="H725" s="1"/>
    </row>
    <row r="726" spans="1:8" ht="25.5" x14ac:dyDescent="0.2">
      <c r="A726" s="66" t="s">
        <v>1141</v>
      </c>
      <c r="B726" s="70" t="s">
        <v>1133</v>
      </c>
      <c r="C726" s="59">
        <v>968.5</v>
      </c>
      <c r="D726" s="59">
        <v>968.5</v>
      </c>
      <c r="E726" s="59">
        <v>35784.9</v>
      </c>
      <c r="F726" s="60">
        <v>36.948786783686117</v>
      </c>
      <c r="G726" s="18">
        <v>36.948786783686117</v>
      </c>
      <c r="H726" s="1"/>
    </row>
    <row r="727" spans="1:8" ht="63.75" x14ac:dyDescent="0.2">
      <c r="A727" s="66" t="s">
        <v>1142</v>
      </c>
      <c r="B727" s="70" t="s">
        <v>1143</v>
      </c>
      <c r="C727" s="59">
        <v>0</v>
      </c>
      <c r="D727" s="59">
        <v>0</v>
      </c>
      <c r="E727" s="59">
        <v>1603.2</v>
      </c>
      <c r="F727" s="60">
        <v>0</v>
      </c>
      <c r="G727" s="18">
        <v>0</v>
      </c>
      <c r="H727" s="1"/>
    </row>
    <row r="728" spans="1:8" ht="51" x14ac:dyDescent="0.2">
      <c r="A728" s="66" t="s">
        <v>1144</v>
      </c>
      <c r="B728" s="70" t="s">
        <v>1145</v>
      </c>
      <c r="C728" s="59">
        <v>0</v>
      </c>
      <c r="D728" s="59">
        <v>0</v>
      </c>
      <c r="E728" s="59">
        <v>1377.5</v>
      </c>
      <c r="F728" s="60">
        <v>0</v>
      </c>
      <c r="G728" s="18">
        <v>0</v>
      </c>
      <c r="H728" s="1"/>
    </row>
    <row r="729" spans="1:8" ht="51" x14ac:dyDescent="0.2">
      <c r="A729" s="66" t="s">
        <v>1146</v>
      </c>
      <c r="B729" s="70" t="s">
        <v>1147</v>
      </c>
      <c r="C729" s="59">
        <v>8.5</v>
      </c>
      <c r="D729" s="59">
        <v>8.5</v>
      </c>
      <c r="E729" s="59">
        <v>234</v>
      </c>
      <c r="F729" s="60">
        <v>27.529411764705884</v>
      </c>
      <c r="G729" s="18">
        <v>27.529411764705884</v>
      </c>
      <c r="H729" s="1"/>
    </row>
    <row r="730" spans="1:8" ht="76.5" x14ac:dyDescent="0.2">
      <c r="A730" s="66" t="s">
        <v>1148</v>
      </c>
      <c r="B730" s="70" t="s">
        <v>1149</v>
      </c>
      <c r="C730" s="59">
        <v>10.199999999999999</v>
      </c>
      <c r="D730" s="59">
        <v>10.199999999999999</v>
      </c>
      <c r="E730" s="59">
        <v>255.3</v>
      </c>
      <c r="F730" s="60">
        <v>25.029411764705884</v>
      </c>
      <c r="G730" s="18">
        <v>25.029411764705884</v>
      </c>
      <c r="H730" s="1"/>
    </row>
    <row r="731" spans="1:8" ht="51" x14ac:dyDescent="0.2">
      <c r="A731" s="66" t="s">
        <v>1150</v>
      </c>
      <c r="B731" s="70" t="s">
        <v>1151</v>
      </c>
      <c r="C731" s="59">
        <v>1.8</v>
      </c>
      <c r="D731" s="59">
        <v>1.8</v>
      </c>
      <c r="E731" s="59">
        <v>44.2</v>
      </c>
      <c r="F731" s="60">
        <v>24.555555555555557</v>
      </c>
      <c r="G731" s="18">
        <v>24.555555555555557</v>
      </c>
      <c r="H731" s="1"/>
    </row>
    <row r="732" spans="1:8" ht="76.5" x14ac:dyDescent="0.2">
      <c r="A732" s="66" t="s">
        <v>1152</v>
      </c>
      <c r="B732" s="70" t="s">
        <v>1153</v>
      </c>
      <c r="C732" s="59">
        <v>19.399999999999999</v>
      </c>
      <c r="D732" s="59">
        <v>19.399999999999999</v>
      </c>
      <c r="E732" s="59">
        <v>48.3</v>
      </c>
      <c r="F732" s="60">
        <v>2.4896907216494846</v>
      </c>
      <c r="G732" s="18">
        <v>2.4896907216494846</v>
      </c>
      <c r="H732" s="1"/>
    </row>
    <row r="733" spans="1:8" ht="63.75" x14ac:dyDescent="0.2">
      <c r="A733" s="66" t="s">
        <v>1154</v>
      </c>
      <c r="B733" s="70" t="s">
        <v>1155</v>
      </c>
      <c r="C733" s="59">
        <v>239.1</v>
      </c>
      <c r="D733" s="59">
        <v>239.1</v>
      </c>
      <c r="E733" s="59">
        <v>1087</v>
      </c>
      <c r="F733" s="60">
        <v>4.5462149728147221</v>
      </c>
      <c r="G733" s="18">
        <v>4.5462149728147221</v>
      </c>
      <c r="H733" s="1"/>
    </row>
    <row r="734" spans="1:8" ht="51" x14ac:dyDescent="0.2">
      <c r="A734" s="66" t="s">
        <v>1156</v>
      </c>
      <c r="B734" s="70" t="s">
        <v>1157</v>
      </c>
      <c r="C734" s="59">
        <v>21.4</v>
      </c>
      <c r="D734" s="59">
        <v>21.4</v>
      </c>
      <c r="E734" s="59">
        <v>97.2</v>
      </c>
      <c r="F734" s="60">
        <v>4.5420560747663554</v>
      </c>
      <c r="G734" s="18">
        <v>4.5420560747663554</v>
      </c>
      <c r="H734" s="1"/>
    </row>
    <row r="735" spans="1:8" ht="38.25" x14ac:dyDescent="0.2">
      <c r="A735" s="66" t="s">
        <v>1158</v>
      </c>
      <c r="B735" s="70" t="s">
        <v>1159</v>
      </c>
      <c r="C735" s="59">
        <v>0</v>
      </c>
      <c r="D735" s="59">
        <v>0</v>
      </c>
      <c r="E735" s="59">
        <v>0.6</v>
      </c>
      <c r="F735" s="60">
        <v>0</v>
      </c>
      <c r="G735" s="18">
        <v>0</v>
      </c>
      <c r="H735" s="1"/>
    </row>
    <row r="736" spans="1:8" ht="63.75" x14ac:dyDescent="0.2">
      <c r="A736" s="66" t="s">
        <v>1160</v>
      </c>
      <c r="B736" s="70" t="s">
        <v>1161</v>
      </c>
      <c r="C736" s="59">
        <v>0</v>
      </c>
      <c r="D736" s="59">
        <v>0</v>
      </c>
      <c r="E736" s="59">
        <v>18.899999999999999</v>
      </c>
      <c r="F736" s="60">
        <v>0</v>
      </c>
      <c r="G736" s="18">
        <v>0</v>
      </c>
      <c r="H736" s="1"/>
    </row>
    <row r="737" spans="1:8" ht="51" x14ac:dyDescent="0.2">
      <c r="A737" s="66" t="s">
        <v>1162</v>
      </c>
      <c r="B737" s="70" t="s">
        <v>1163</v>
      </c>
      <c r="C737" s="59">
        <v>5</v>
      </c>
      <c r="D737" s="59">
        <v>5</v>
      </c>
      <c r="E737" s="59">
        <v>403.4</v>
      </c>
      <c r="F737" s="60">
        <v>80.679999999999993</v>
      </c>
      <c r="G737" s="18">
        <v>80.679999999999993</v>
      </c>
      <c r="H737" s="1"/>
    </row>
    <row r="738" spans="1:8" ht="51" x14ac:dyDescent="0.2">
      <c r="A738" s="66" t="s">
        <v>1164</v>
      </c>
      <c r="B738" s="70" t="s">
        <v>1165</v>
      </c>
      <c r="C738" s="59">
        <v>0</v>
      </c>
      <c r="D738" s="59">
        <v>0</v>
      </c>
      <c r="E738" s="59">
        <v>2224</v>
      </c>
      <c r="F738" s="60">
        <v>0</v>
      </c>
      <c r="G738" s="18">
        <v>0</v>
      </c>
      <c r="H738" s="1"/>
    </row>
    <row r="739" spans="1:8" ht="38.25" x14ac:dyDescent="0.2">
      <c r="A739" s="66" t="s">
        <v>1166</v>
      </c>
      <c r="B739" s="70" t="s">
        <v>1167</v>
      </c>
      <c r="C739" s="59">
        <v>237.2</v>
      </c>
      <c r="D739" s="59">
        <v>237.2</v>
      </c>
      <c r="E739" s="59">
        <v>1172.9000000000001</v>
      </c>
      <c r="F739" s="60">
        <v>4.944772344013491</v>
      </c>
      <c r="G739" s="18">
        <v>4.944772344013491</v>
      </c>
      <c r="H739" s="1"/>
    </row>
    <row r="740" spans="1:8" ht="63.75" x14ac:dyDescent="0.2">
      <c r="A740" s="66" t="s">
        <v>1168</v>
      </c>
      <c r="B740" s="70" t="s">
        <v>1169</v>
      </c>
      <c r="C740" s="59">
        <v>9.1</v>
      </c>
      <c r="D740" s="59">
        <v>9.1</v>
      </c>
      <c r="E740" s="59">
        <v>41.3</v>
      </c>
      <c r="F740" s="60">
        <v>4.5384615384615383</v>
      </c>
      <c r="G740" s="18">
        <v>4.5384615384615383</v>
      </c>
      <c r="H740" s="1"/>
    </row>
    <row r="741" spans="1:8" ht="63.75" x14ac:dyDescent="0.2">
      <c r="A741" s="66" t="s">
        <v>1170</v>
      </c>
      <c r="B741" s="70" t="s">
        <v>1171</v>
      </c>
      <c r="C741" s="59">
        <v>0</v>
      </c>
      <c r="D741" s="59">
        <v>0</v>
      </c>
      <c r="E741" s="59">
        <v>96.1</v>
      </c>
      <c r="F741" s="60">
        <v>0</v>
      </c>
      <c r="G741" s="18">
        <v>0</v>
      </c>
      <c r="H741" s="1"/>
    </row>
    <row r="742" spans="1:8" ht="51" x14ac:dyDescent="0.2">
      <c r="A742" s="66" t="s">
        <v>1172</v>
      </c>
      <c r="B742" s="70" t="s">
        <v>1173</v>
      </c>
      <c r="C742" s="59">
        <v>0</v>
      </c>
      <c r="D742" s="59">
        <v>0</v>
      </c>
      <c r="E742" s="59">
        <v>237</v>
      </c>
      <c r="F742" s="60">
        <v>0</v>
      </c>
      <c r="G742" s="18">
        <v>0</v>
      </c>
      <c r="H742" s="1"/>
    </row>
    <row r="743" spans="1:8" ht="89.25" x14ac:dyDescent="0.2">
      <c r="A743" s="66" t="s">
        <v>1174</v>
      </c>
      <c r="B743" s="70" t="s">
        <v>1175</v>
      </c>
      <c r="C743" s="59">
        <v>0</v>
      </c>
      <c r="D743" s="59">
        <v>0</v>
      </c>
      <c r="E743" s="59">
        <v>4056.7</v>
      </c>
      <c r="F743" s="60">
        <v>0</v>
      </c>
      <c r="G743" s="18">
        <v>0</v>
      </c>
      <c r="H743" s="1"/>
    </row>
    <row r="744" spans="1:8" ht="63.75" x14ac:dyDescent="0.2">
      <c r="A744" s="66" t="s">
        <v>1176</v>
      </c>
      <c r="B744" s="70" t="s">
        <v>1177</v>
      </c>
      <c r="C744" s="59">
        <v>0</v>
      </c>
      <c r="D744" s="59">
        <v>0</v>
      </c>
      <c r="E744" s="59">
        <v>3476.8</v>
      </c>
      <c r="F744" s="60">
        <v>0</v>
      </c>
      <c r="G744" s="18">
        <v>0</v>
      </c>
      <c r="H744" s="1"/>
    </row>
    <row r="745" spans="1:8" ht="76.5" x14ac:dyDescent="0.2">
      <c r="A745" s="66" t="s">
        <v>1178</v>
      </c>
      <c r="B745" s="70" t="s">
        <v>1179</v>
      </c>
      <c r="C745" s="59">
        <v>0</v>
      </c>
      <c r="D745" s="59">
        <v>0</v>
      </c>
      <c r="E745" s="59">
        <v>587.5</v>
      </c>
      <c r="F745" s="60">
        <v>0</v>
      </c>
      <c r="G745" s="18">
        <v>0</v>
      </c>
      <c r="H745" s="1"/>
    </row>
    <row r="746" spans="1:8" ht="63.75" x14ac:dyDescent="0.2">
      <c r="A746" s="66" t="s">
        <v>1180</v>
      </c>
      <c r="B746" s="70" t="s">
        <v>1181</v>
      </c>
      <c r="C746" s="59">
        <v>292.3</v>
      </c>
      <c r="D746" s="59">
        <v>292.3</v>
      </c>
      <c r="E746" s="59">
        <v>292.3</v>
      </c>
      <c r="F746" s="60">
        <v>1</v>
      </c>
      <c r="G746" s="18">
        <v>1</v>
      </c>
      <c r="H746" s="1"/>
    </row>
    <row r="747" spans="1:8" ht="63.75" x14ac:dyDescent="0.2">
      <c r="A747" s="66" t="s">
        <v>1182</v>
      </c>
      <c r="B747" s="70" t="s">
        <v>1183</v>
      </c>
      <c r="C747" s="59">
        <v>0</v>
      </c>
      <c r="D747" s="59">
        <v>0</v>
      </c>
      <c r="E747" s="59">
        <v>333.1</v>
      </c>
      <c r="F747" s="60">
        <v>0</v>
      </c>
      <c r="G747" s="18">
        <v>0</v>
      </c>
      <c r="H747" s="1"/>
    </row>
    <row r="748" spans="1:8" ht="63.75" x14ac:dyDescent="0.2">
      <c r="A748" s="66" t="s">
        <v>1184</v>
      </c>
      <c r="B748" s="70" t="s">
        <v>1185</v>
      </c>
      <c r="C748" s="59">
        <v>0</v>
      </c>
      <c r="D748" s="59">
        <v>0</v>
      </c>
      <c r="E748" s="59">
        <v>10.9</v>
      </c>
      <c r="F748" s="60">
        <v>0</v>
      </c>
      <c r="G748" s="18">
        <v>0</v>
      </c>
      <c r="H748" s="1"/>
    </row>
    <row r="749" spans="1:8" ht="51" x14ac:dyDescent="0.2">
      <c r="A749" s="71" t="s">
        <v>1186</v>
      </c>
      <c r="B749" s="72" t="s">
        <v>1187</v>
      </c>
      <c r="C749" s="57">
        <v>621432.69999999995</v>
      </c>
      <c r="D749" s="57">
        <v>621432.69999999995</v>
      </c>
      <c r="E749" s="57">
        <v>630428.9</v>
      </c>
      <c r="F749" s="58">
        <v>1.0144765475006385</v>
      </c>
      <c r="G749" s="41">
        <v>1.0144765475006385</v>
      </c>
      <c r="H749" s="1"/>
    </row>
    <row r="750" spans="1:8" ht="51" x14ac:dyDescent="0.2">
      <c r="A750" s="66" t="s">
        <v>1188</v>
      </c>
      <c r="B750" s="70" t="s">
        <v>1187</v>
      </c>
      <c r="C750" s="59">
        <v>31790</v>
      </c>
      <c r="D750" s="59">
        <v>31790</v>
      </c>
      <c r="E750" s="59">
        <v>31840</v>
      </c>
      <c r="F750" s="60">
        <v>1.0015728216420259</v>
      </c>
      <c r="G750" s="18">
        <v>1.0015728216420259</v>
      </c>
      <c r="H750" s="1"/>
    </row>
    <row r="751" spans="1:8" ht="51" x14ac:dyDescent="0.2">
      <c r="A751" s="66" t="s">
        <v>1189</v>
      </c>
      <c r="B751" s="70" t="s">
        <v>1187</v>
      </c>
      <c r="C751" s="59">
        <v>835.7</v>
      </c>
      <c r="D751" s="59">
        <v>835.7</v>
      </c>
      <c r="E751" s="59">
        <v>1145.5</v>
      </c>
      <c r="F751" s="60">
        <v>1.3707071915759244</v>
      </c>
      <c r="G751" s="18">
        <v>1.3707071915759244</v>
      </c>
      <c r="H751" s="1"/>
    </row>
    <row r="752" spans="1:8" ht="51" x14ac:dyDescent="0.2">
      <c r="A752" s="66" t="s">
        <v>1190</v>
      </c>
      <c r="B752" s="70" t="s">
        <v>1187</v>
      </c>
      <c r="C752" s="59">
        <v>1990.1</v>
      </c>
      <c r="D752" s="59">
        <v>1990.1</v>
      </c>
      <c r="E752" s="59">
        <v>2151.9</v>
      </c>
      <c r="F752" s="60">
        <v>1.0813024471132104</v>
      </c>
      <c r="G752" s="18">
        <v>1.0813024471132104</v>
      </c>
      <c r="H752" s="1"/>
    </row>
    <row r="753" spans="1:8" ht="51" x14ac:dyDescent="0.2">
      <c r="A753" s="66" t="s">
        <v>1191</v>
      </c>
      <c r="B753" s="70" t="s">
        <v>1187</v>
      </c>
      <c r="C753" s="59">
        <v>1822.1</v>
      </c>
      <c r="D753" s="59">
        <v>1822.1</v>
      </c>
      <c r="E753" s="59">
        <v>1822.1</v>
      </c>
      <c r="F753" s="60">
        <v>1</v>
      </c>
      <c r="G753" s="18">
        <v>1</v>
      </c>
      <c r="H753" s="1"/>
    </row>
    <row r="754" spans="1:8" ht="51" x14ac:dyDescent="0.2">
      <c r="A754" s="66" t="s">
        <v>1192</v>
      </c>
      <c r="B754" s="70" t="s">
        <v>1187</v>
      </c>
      <c r="C754" s="59">
        <v>4189.1000000000004</v>
      </c>
      <c r="D754" s="59">
        <v>4189.1000000000004</v>
      </c>
      <c r="E754" s="59">
        <v>4189.1000000000004</v>
      </c>
      <c r="F754" s="60">
        <v>1</v>
      </c>
      <c r="G754" s="18">
        <v>1</v>
      </c>
      <c r="H754" s="1"/>
    </row>
    <row r="755" spans="1:8" ht="51" x14ac:dyDescent="0.2">
      <c r="A755" s="66" t="s">
        <v>1193</v>
      </c>
      <c r="B755" s="70" t="s">
        <v>1187</v>
      </c>
      <c r="C755" s="59">
        <v>0</v>
      </c>
      <c r="D755" s="59">
        <v>0</v>
      </c>
      <c r="E755" s="59">
        <v>3201.8</v>
      </c>
      <c r="F755" s="60">
        <v>0</v>
      </c>
      <c r="G755" s="18">
        <v>0</v>
      </c>
      <c r="H755" s="1"/>
    </row>
    <row r="756" spans="1:8" ht="51" x14ac:dyDescent="0.2">
      <c r="A756" s="66" t="s">
        <v>1194</v>
      </c>
      <c r="B756" s="70" t="s">
        <v>1187</v>
      </c>
      <c r="C756" s="59">
        <v>50.2</v>
      </c>
      <c r="D756" s="59">
        <v>50.2</v>
      </c>
      <c r="E756" s="59">
        <v>50.2</v>
      </c>
      <c r="F756" s="60">
        <v>1</v>
      </c>
      <c r="G756" s="18">
        <v>1</v>
      </c>
      <c r="H756" s="1"/>
    </row>
    <row r="757" spans="1:8" ht="51" x14ac:dyDescent="0.2">
      <c r="A757" s="66" t="s">
        <v>1195</v>
      </c>
      <c r="B757" s="70" t="s">
        <v>1187</v>
      </c>
      <c r="C757" s="59">
        <v>3449.6</v>
      </c>
      <c r="D757" s="59">
        <v>3449.6</v>
      </c>
      <c r="E757" s="59">
        <v>3449.6</v>
      </c>
      <c r="F757" s="60">
        <v>1</v>
      </c>
      <c r="G757" s="18">
        <v>1</v>
      </c>
      <c r="H757" s="1"/>
    </row>
    <row r="758" spans="1:8" ht="51" x14ac:dyDescent="0.2">
      <c r="A758" s="74" t="s">
        <v>1196</v>
      </c>
      <c r="B758" s="75" t="s">
        <v>1187</v>
      </c>
      <c r="C758" s="59">
        <v>2663.1</v>
      </c>
      <c r="D758" s="59">
        <v>2663.1</v>
      </c>
      <c r="E758" s="59">
        <v>2663.1</v>
      </c>
      <c r="F758" s="60">
        <v>1</v>
      </c>
      <c r="G758" s="18">
        <v>1</v>
      </c>
      <c r="H758" s="1"/>
    </row>
    <row r="759" spans="1:8" ht="51" x14ac:dyDescent="0.2">
      <c r="A759" s="66" t="s">
        <v>1197</v>
      </c>
      <c r="B759" s="70" t="s">
        <v>1187</v>
      </c>
      <c r="C759" s="59">
        <v>514797.7</v>
      </c>
      <c r="D759" s="59">
        <v>514797.7</v>
      </c>
      <c r="E759" s="59">
        <v>515102.4</v>
      </c>
      <c r="F759" s="60">
        <v>1.0005918829862681</v>
      </c>
      <c r="G759" s="18">
        <v>1.0005918829862681</v>
      </c>
      <c r="H759" s="1"/>
    </row>
    <row r="760" spans="1:8" ht="51" x14ac:dyDescent="0.2">
      <c r="A760" s="66" t="s">
        <v>1198</v>
      </c>
      <c r="B760" s="70" t="s">
        <v>1187</v>
      </c>
      <c r="C760" s="59">
        <v>4067</v>
      </c>
      <c r="D760" s="59">
        <v>4067</v>
      </c>
      <c r="E760" s="59">
        <v>5659.6</v>
      </c>
      <c r="F760" s="60">
        <v>1.3915908532087535</v>
      </c>
      <c r="G760" s="18">
        <v>1.3915908532087535</v>
      </c>
      <c r="H760" s="1"/>
    </row>
    <row r="761" spans="1:8" ht="51" x14ac:dyDescent="0.2">
      <c r="A761" s="66" t="s">
        <v>1199</v>
      </c>
      <c r="B761" s="70" t="s">
        <v>1187</v>
      </c>
      <c r="C761" s="59">
        <v>44646.2</v>
      </c>
      <c r="D761" s="59">
        <v>44646.2</v>
      </c>
      <c r="E761" s="59">
        <v>45169.5</v>
      </c>
      <c r="F761" s="60">
        <v>1.0117210423283505</v>
      </c>
      <c r="G761" s="18">
        <v>1.0117210423283505</v>
      </c>
      <c r="H761" s="1"/>
    </row>
    <row r="762" spans="1:8" ht="51" x14ac:dyDescent="0.2">
      <c r="A762" s="66" t="s">
        <v>1200</v>
      </c>
      <c r="B762" s="70" t="s">
        <v>1187</v>
      </c>
      <c r="C762" s="59">
        <v>0.5</v>
      </c>
      <c r="D762" s="59">
        <v>0.5</v>
      </c>
      <c r="E762" s="59">
        <v>0.5</v>
      </c>
      <c r="F762" s="60">
        <v>1</v>
      </c>
      <c r="G762" s="18">
        <v>1</v>
      </c>
      <c r="H762" s="1"/>
    </row>
    <row r="763" spans="1:8" ht="51" x14ac:dyDescent="0.2">
      <c r="A763" s="66" t="s">
        <v>1201</v>
      </c>
      <c r="B763" s="70" t="s">
        <v>1187</v>
      </c>
      <c r="C763" s="59">
        <v>1.9</v>
      </c>
      <c r="D763" s="59">
        <v>1.9</v>
      </c>
      <c r="E763" s="59">
        <v>2</v>
      </c>
      <c r="F763" s="60">
        <v>1.0526315789473684</v>
      </c>
      <c r="G763" s="18">
        <v>1.0526315789473684</v>
      </c>
      <c r="H763" s="1"/>
    </row>
    <row r="764" spans="1:8" ht="51" x14ac:dyDescent="0.2">
      <c r="A764" s="66" t="s">
        <v>1202</v>
      </c>
      <c r="B764" s="70" t="s">
        <v>1187</v>
      </c>
      <c r="C764" s="59">
        <v>11129.5</v>
      </c>
      <c r="D764" s="59">
        <v>11129.5</v>
      </c>
      <c r="E764" s="59">
        <v>13981.6</v>
      </c>
      <c r="F764" s="60">
        <v>1.2562648816209174</v>
      </c>
      <c r="G764" s="18">
        <v>1.2562648816209174</v>
      </c>
      <c r="H764" s="1"/>
    </row>
    <row r="765" spans="1:8" ht="38.25" x14ac:dyDescent="0.2">
      <c r="A765" s="71" t="s">
        <v>1203</v>
      </c>
      <c r="B765" s="72" t="s">
        <v>1204</v>
      </c>
      <c r="C765" s="57">
        <v>0</v>
      </c>
      <c r="D765" s="57">
        <v>0</v>
      </c>
      <c r="E765" s="57">
        <v>-269868.3</v>
      </c>
      <c r="F765" s="58">
        <v>0</v>
      </c>
      <c r="G765" s="41">
        <v>0</v>
      </c>
      <c r="H765" s="1"/>
    </row>
    <row r="766" spans="1:8" ht="25.5" x14ac:dyDescent="0.2">
      <c r="A766" s="66" t="s">
        <v>1205</v>
      </c>
      <c r="B766" s="70" t="s">
        <v>1206</v>
      </c>
      <c r="C766" s="59">
        <v>0</v>
      </c>
      <c r="D766" s="59">
        <v>0</v>
      </c>
      <c r="E766" s="59">
        <v>-138.30000000000001</v>
      </c>
      <c r="F766" s="60">
        <v>0</v>
      </c>
      <c r="G766" s="18">
        <v>0</v>
      </c>
      <c r="H766" s="1"/>
    </row>
    <row r="767" spans="1:8" ht="51" x14ac:dyDescent="0.2">
      <c r="A767" s="66" t="s">
        <v>1207</v>
      </c>
      <c r="B767" s="70" t="s">
        <v>1208</v>
      </c>
      <c r="C767" s="59">
        <v>0</v>
      </c>
      <c r="D767" s="59">
        <v>0</v>
      </c>
      <c r="E767" s="59">
        <v>-1033.2</v>
      </c>
      <c r="F767" s="60">
        <v>0</v>
      </c>
      <c r="G767" s="18">
        <v>0</v>
      </c>
      <c r="H767" s="1"/>
    </row>
    <row r="768" spans="1:8" ht="38.25" x14ac:dyDescent="0.2">
      <c r="A768" s="66" t="s">
        <v>1209</v>
      </c>
      <c r="B768" s="70" t="s">
        <v>1210</v>
      </c>
      <c r="C768" s="59">
        <v>0</v>
      </c>
      <c r="D768" s="59">
        <v>0</v>
      </c>
      <c r="E768" s="59">
        <v>-4969.8</v>
      </c>
      <c r="F768" s="60">
        <v>0</v>
      </c>
      <c r="G768" s="18">
        <v>0</v>
      </c>
      <c r="H768" s="1"/>
    </row>
    <row r="769" spans="1:8" ht="38.25" x14ac:dyDescent="0.2">
      <c r="A769" s="71" t="s">
        <v>1211</v>
      </c>
      <c r="B769" s="72" t="s">
        <v>1212</v>
      </c>
      <c r="C769" s="57">
        <v>0</v>
      </c>
      <c r="D769" s="57">
        <v>0</v>
      </c>
      <c r="E769" s="57">
        <v>-1062.5999999999999</v>
      </c>
      <c r="F769" s="58">
        <v>0</v>
      </c>
      <c r="G769" s="41">
        <v>0</v>
      </c>
      <c r="H769" s="1"/>
    </row>
    <row r="770" spans="1:8" ht="38.25" x14ac:dyDescent="0.2">
      <c r="A770" s="66" t="s">
        <v>1213</v>
      </c>
      <c r="B770" s="70" t="s">
        <v>1212</v>
      </c>
      <c r="C770" s="59">
        <v>0</v>
      </c>
      <c r="D770" s="59">
        <v>0</v>
      </c>
      <c r="E770" s="59">
        <v>-19.100000000000001</v>
      </c>
      <c r="F770" s="60">
        <v>0</v>
      </c>
      <c r="G770" s="18">
        <v>0</v>
      </c>
      <c r="H770" s="1"/>
    </row>
    <row r="771" spans="1:8" ht="38.25" x14ac:dyDescent="0.2">
      <c r="A771" s="66" t="s">
        <v>1214</v>
      </c>
      <c r="B771" s="70" t="s">
        <v>1212</v>
      </c>
      <c r="C771" s="59">
        <v>0</v>
      </c>
      <c r="D771" s="59">
        <v>0</v>
      </c>
      <c r="E771" s="59">
        <v>-1043.5</v>
      </c>
      <c r="F771" s="60">
        <v>0</v>
      </c>
      <c r="G771" s="18">
        <v>0</v>
      </c>
      <c r="H771" s="1"/>
    </row>
    <row r="772" spans="1:8" ht="51" x14ac:dyDescent="0.2">
      <c r="A772" s="66" t="s">
        <v>1215</v>
      </c>
      <c r="B772" s="70" t="s">
        <v>1216</v>
      </c>
      <c r="C772" s="59">
        <v>0</v>
      </c>
      <c r="D772" s="59">
        <v>0</v>
      </c>
      <c r="E772" s="59">
        <v>-3.1</v>
      </c>
      <c r="F772" s="60">
        <v>0</v>
      </c>
      <c r="G772" s="18">
        <v>0</v>
      </c>
      <c r="H772" s="1"/>
    </row>
    <row r="773" spans="1:8" ht="76.5" x14ac:dyDescent="0.2">
      <c r="A773" s="66" t="s">
        <v>1217</v>
      </c>
      <c r="B773" s="70" t="s">
        <v>1218</v>
      </c>
      <c r="C773" s="59">
        <v>0</v>
      </c>
      <c r="D773" s="59">
        <v>0</v>
      </c>
      <c r="E773" s="59">
        <v>-11.7</v>
      </c>
      <c r="F773" s="60">
        <v>0</v>
      </c>
      <c r="G773" s="18">
        <v>0</v>
      </c>
      <c r="H773" s="1"/>
    </row>
    <row r="774" spans="1:8" ht="38.25" x14ac:dyDescent="0.2">
      <c r="A774" s="66" t="s">
        <v>1219</v>
      </c>
      <c r="B774" s="70" t="s">
        <v>1220</v>
      </c>
      <c r="C774" s="59">
        <v>0</v>
      </c>
      <c r="D774" s="59">
        <v>0</v>
      </c>
      <c r="E774" s="59">
        <v>-224.7</v>
      </c>
      <c r="F774" s="60">
        <v>0</v>
      </c>
      <c r="G774" s="18">
        <v>0</v>
      </c>
      <c r="H774" s="1"/>
    </row>
    <row r="775" spans="1:8" ht="63.75" x14ac:dyDescent="0.2">
      <c r="A775" s="66" t="s">
        <v>1221</v>
      </c>
      <c r="B775" s="70" t="s">
        <v>1222</v>
      </c>
      <c r="C775" s="59">
        <v>0</v>
      </c>
      <c r="D775" s="59">
        <v>0</v>
      </c>
      <c r="E775" s="59">
        <v>-698.2</v>
      </c>
      <c r="F775" s="60">
        <v>0</v>
      </c>
      <c r="G775" s="18">
        <v>0</v>
      </c>
      <c r="H775" s="1"/>
    </row>
    <row r="776" spans="1:8" ht="38.25" x14ac:dyDescent="0.2">
      <c r="A776" s="66" t="s">
        <v>1223</v>
      </c>
      <c r="B776" s="70" t="s">
        <v>1224</v>
      </c>
      <c r="C776" s="59">
        <v>0</v>
      </c>
      <c r="D776" s="59">
        <v>0</v>
      </c>
      <c r="E776" s="59">
        <v>-2849.6</v>
      </c>
      <c r="F776" s="60">
        <v>0</v>
      </c>
      <c r="G776" s="18">
        <v>0</v>
      </c>
      <c r="H776" s="1"/>
    </row>
    <row r="777" spans="1:8" ht="38.25" x14ac:dyDescent="0.2">
      <c r="A777" s="66" t="s">
        <v>1225</v>
      </c>
      <c r="B777" s="70" t="s">
        <v>1226</v>
      </c>
      <c r="C777" s="59">
        <v>0</v>
      </c>
      <c r="D777" s="59">
        <v>0</v>
      </c>
      <c r="E777" s="59">
        <v>-0.9</v>
      </c>
      <c r="F777" s="60">
        <v>0</v>
      </c>
      <c r="G777" s="18">
        <v>0</v>
      </c>
      <c r="H777" s="1"/>
    </row>
    <row r="778" spans="1:8" ht="38.25" x14ac:dyDescent="0.2">
      <c r="A778" s="66" t="s">
        <v>1227</v>
      </c>
      <c r="B778" s="70" t="s">
        <v>1228</v>
      </c>
      <c r="C778" s="59">
        <v>0</v>
      </c>
      <c r="D778" s="59">
        <v>0</v>
      </c>
      <c r="E778" s="59">
        <v>-42.4</v>
      </c>
      <c r="F778" s="60">
        <v>0</v>
      </c>
      <c r="G778" s="18">
        <v>0</v>
      </c>
      <c r="H778" s="1"/>
    </row>
    <row r="779" spans="1:8" ht="63.75" x14ac:dyDescent="0.2">
      <c r="A779" s="66" t="s">
        <v>1229</v>
      </c>
      <c r="B779" s="70" t="s">
        <v>1230</v>
      </c>
      <c r="C779" s="59">
        <v>0</v>
      </c>
      <c r="D779" s="59">
        <v>0</v>
      </c>
      <c r="E779" s="59">
        <v>-1560</v>
      </c>
      <c r="F779" s="60">
        <v>0</v>
      </c>
      <c r="G779" s="18">
        <v>0</v>
      </c>
      <c r="H779" s="1"/>
    </row>
    <row r="780" spans="1:8" ht="63.75" x14ac:dyDescent="0.2">
      <c r="A780" s="66" t="s">
        <v>1231</v>
      </c>
      <c r="B780" s="70" t="s">
        <v>1232</v>
      </c>
      <c r="C780" s="59">
        <v>0</v>
      </c>
      <c r="D780" s="59">
        <v>0</v>
      </c>
      <c r="E780" s="59">
        <v>-29</v>
      </c>
      <c r="F780" s="60">
        <v>0</v>
      </c>
      <c r="G780" s="18">
        <v>0</v>
      </c>
      <c r="H780" s="1"/>
    </row>
    <row r="781" spans="1:8" ht="38.25" x14ac:dyDescent="0.2">
      <c r="A781" s="66" t="s">
        <v>1233</v>
      </c>
      <c r="B781" s="70" t="s">
        <v>1234</v>
      </c>
      <c r="C781" s="59">
        <v>0</v>
      </c>
      <c r="D781" s="59">
        <v>0</v>
      </c>
      <c r="E781" s="59">
        <v>-401.3</v>
      </c>
      <c r="F781" s="60">
        <v>0</v>
      </c>
      <c r="G781" s="18">
        <v>0</v>
      </c>
      <c r="H781" s="1"/>
    </row>
    <row r="782" spans="1:8" ht="51" x14ac:dyDescent="0.2">
      <c r="A782" s="66" t="s">
        <v>1235</v>
      </c>
      <c r="B782" s="70" t="s">
        <v>1236</v>
      </c>
      <c r="C782" s="59">
        <v>0</v>
      </c>
      <c r="D782" s="59">
        <v>0</v>
      </c>
      <c r="E782" s="59">
        <v>-1920.4</v>
      </c>
      <c r="F782" s="60">
        <v>0</v>
      </c>
      <c r="G782" s="18">
        <v>0</v>
      </c>
      <c r="H782" s="1"/>
    </row>
    <row r="783" spans="1:8" ht="38.25" x14ac:dyDescent="0.2">
      <c r="A783" s="66" t="s">
        <v>1237</v>
      </c>
      <c r="B783" s="70" t="s">
        <v>1238</v>
      </c>
      <c r="C783" s="59">
        <v>0</v>
      </c>
      <c r="D783" s="59">
        <v>0</v>
      </c>
      <c r="E783" s="59">
        <v>-8161.9</v>
      </c>
      <c r="F783" s="60">
        <v>0</v>
      </c>
      <c r="G783" s="18">
        <v>0</v>
      </c>
      <c r="H783" s="1"/>
    </row>
    <row r="784" spans="1:8" ht="38.25" x14ac:dyDescent="0.2">
      <c r="A784" s="66" t="s">
        <v>1239</v>
      </c>
      <c r="B784" s="70" t="s">
        <v>1240</v>
      </c>
      <c r="C784" s="59">
        <v>0</v>
      </c>
      <c r="D784" s="59">
        <v>0</v>
      </c>
      <c r="E784" s="59">
        <v>-0.1</v>
      </c>
      <c r="F784" s="60">
        <v>0</v>
      </c>
      <c r="G784" s="18">
        <v>0</v>
      </c>
      <c r="H784" s="1"/>
    </row>
    <row r="785" spans="1:8" ht="51" x14ac:dyDescent="0.2">
      <c r="A785" s="66" t="s">
        <v>1241</v>
      </c>
      <c r="B785" s="70" t="s">
        <v>1242</v>
      </c>
      <c r="C785" s="59">
        <v>0</v>
      </c>
      <c r="D785" s="59">
        <v>0</v>
      </c>
      <c r="E785" s="59">
        <v>-75.8</v>
      </c>
      <c r="F785" s="60">
        <v>0</v>
      </c>
      <c r="G785" s="18">
        <v>0</v>
      </c>
      <c r="H785" s="1"/>
    </row>
    <row r="786" spans="1:8" ht="38.25" x14ac:dyDescent="0.2">
      <c r="A786" s="66" t="s">
        <v>1243</v>
      </c>
      <c r="B786" s="70" t="s">
        <v>1244</v>
      </c>
      <c r="C786" s="59">
        <v>0</v>
      </c>
      <c r="D786" s="59">
        <v>0</v>
      </c>
      <c r="E786" s="59">
        <v>-0.2</v>
      </c>
      <c r="F786" s="60">
        <v>0</v>
      </c>
      <c r="G786" s="18">
        <v>0</v>
      </c>
      <c r="H786" s="1"/>
    </row>
    <row r="787" spans="1:8" ht="38.25" x14ac:dyDescent="0.2">
      <c r="A787" s="66" t="s">
        <v>1245</v>
      </c>
      <c r="B787" s="70" t="s">
        <v>1246</v>
      </c>
      <c r="C787" s="59">
        <v>0</v>
      </c>
      <c r="D787" s="59">
        <v>0</v>
      </c>
      <c r="E787" s="59">
        <v>-915.8</v>
      </c>
      <c r="F787" s="60">
        <v>0</v>
      </c>
      <c r="G787" s="18">
        <v>0</v>
      </c>
      <c r="H787" s="1"/>
    </row>
    <row r="788" spans="1:8" ht="38.25" x14ac:dyDescent="0.2">
      <c r="A788" s="66" t="s">
        <v>1247</v>
      </c>
      <c r="B788" s="70" t="s">
        <v>1248</v>
      </c>
      <c r="C788" s="59">
        <v>0</v>
      </c>
      <c r="D788" s="59">
        <v>0</v>
      </c>
      <c r="E788" s="59">
        <v>-1.9</v>
      </c>
      <c r="F788" s="60">
        <v>0</v>
      </c>
      <c r="G788" s="18">
        <v>0</v>
      </c>
      <c r="H788" s="1"/>
    </row>
    <row r="789" spans="1:8" ht="51" x14ac:dyDescent="0.2">
      <c r="A789" s="66" t="s">
        <v>1249</v>
      </c>
      <c r="B789" s="70" t="s">
        <v>1250</v>
      </c>
      <c r="C789" s="59">
        <v>0</v>
      </c>
      <c r="D789" s="59">
        <v>0</v>
      </c>
      <c r="E789" s="59">
        <v>-27.9</v>
      </c>
      <c r="F789" s="60">
        <v>0</v>
      </c>
      <c r="G789" s="18">
        <v>0</v>
      </c>
      <c r="H789" s="1"/>
    </row>
    <row r="790" spans="1:8" ht="76.5" x14ac:dyDescent="0.2">
      <c r="A790" s="66" t="s">
        <v>1251</v>
      </c>
      <c r="B790" s="70" t="s">
        <v>1252</v>
      </c>
      <c r="C790" s="59">
        <v>0</v>
      </c>
      <c r="D790" s="59">
        <v>0</v>
      </c>
      <c r="E790" s="59">
        <v>-2.2999999999999998</v>
      </c>
      <c r="F790" s="60">
        <v>0</v>
      </c>
      <c r="G790" s="18">
        <v>0</v>
      </c>
      <c r="H790" s="1"/>
    </row>
    <row r="791" spans="1:8" ht="89.25" x14ac:dyDescent="0.2">
      <c r="A791" s="66" t="s">
        <v>1253</v>
      </c>
      <c r="B791" s="70" t="s">
        <v>1254</v>
      </c>
      <c r="C791" s="59">
        <v>0</v>
      </c>
      <c r="D791" s="59">
        <v>0</v>
      </c>
      <c r="E791" s="59">
        <v>-9.9</v>
      </c>
      <c r="F791" s="60">
        <v>0</v>
      </c>
      <c r="G791" s="18">
        <v>0</v>
      </c>
      <c r="H791" s="1"/>
    </row>
    <row r="792" spans="1:8" ht="38.25" x14ac:dyDescent="0.2">
      <c r="A792" s="66" t="s">
        <v>1255</v>
      </c>
      <c r="B792" s="70" t="s">
        <v>1256</v>
      </c>
      <c r="C792" s="59">
        <v>0</v>
      </c>
      <c r="D792" s="59">
        <v>0</v>
      </c>
      <c r="E792" s="59">
        <v>-55835.3</v>
      </c>
      <c r="F792" s="60">
        <v>0</v>
      </c>
      <c r="G792" s="18">
        <v>0</v>
      </c>
      <c r="H792" s="1"/>
    </row>
    <row r="793" spans="1:8" ht="38.25" x14ac:dyDescent="0.2">
      <c r="A793" s="66" t="s">
        <v>1257</v>
      </c>
      <c r="B793" s="70" t="s">
        <v>1258</v>
      </c>
      <c r="C793" s="59">
        <v>0</v>
      </c>
      <c r="D793" s="59">
        <v>0</v>
      </c>
      <c r="E793" s="59">
        <v>-387.3</v>
      </c>
      <c r="F793" s="60">
        <v>0</v>
      </c>
      <c r="G793" s="18">
        <v>0</v>
      </c>
      <c r="H793" s="1"/>
    </row>
    <row r="794" spans="1:8" ht="38.25" x14ac:dyDescent="0.2">
      <c r="A794" s="66" t="s">
        <v>1259</v>
      </c>
      <c r="B794" s="70" t="s">
        <v>1260</v>
      </c>
      <c r="C794" s="59">
        <v>0</v>
      </c>
      <c r="D794" s="59">
        <v>0</v>
      </c>
      <c r="E794" s="59">
        <v>-1298.5999999999999</v>
      </c>
      <c r="F794" s="60">
        <v>0</v>
      </c>
      <c r="G794" s="18">
        <v>0</v>
      </c>
      <c r="H794" s="1"/>
    </row>
    <row r="795" spans="1:8" ht="25.5" x14ac:dyDescent="0.2">
      <c r="A795" s="66" t="s">
        <v>1261</v>
      </c>
      <c r="B795" s="70" t="s">
        <v>1262</v>
      </c>
      <c r="C795" s="59">
        <v>0</v>
      </c>
      <c r="D795" s="59">
        <v>0</v>
      </c>
      <c r="E795" s="59">
        <v>-654.70000000000005</v>
      </c>
      <c r="F795" s="60">
        <v>0</v>
      </c>
      <c r="G795" s="18">
        <v>0</v>
      </c>
      <c r="H795" s="1"/>
    </row>
    <row r="796" spans="1:8" ht="76.5" x14ac:dyDescent="0.2">
      <c r="A796" s="66" t="s">
        <v>1263</v>
      </c>
      <c r="B796" s="70" t="s">
        <v>1264</v>
      </c>
      <c r="C796" s="59">
        <v>0</v>
      </c>
      <c r="D796" s="59">
        <v>0</v>
      </c>
      <c r="E796" s="59">
        <v>-231.4</v>
      </c>
      <c r="F796" s="60">
        <v>0</v>
      </c>
      <c r="G796" s="18">
        <v>0</v>
      </c>
      <c r="H796" s="1"/>
    </row>
    <row r="797" spans="1:8" ht="51" x14ac:dyDescent="0.2">
      <c r="A797" s="66" t="s">
        <v>1265</v>
      </c>
      <c r="B797" s="70" t="s">
        <v>1266</v>
      </c>
      <c r="C797" s="59">
        <v>0</v>
      </c>
      <c r="D797" s="59">
        <v>0</v>
      </c>
      <c r="E797" s="59">
        <v>-32.200000000000003</v>
      </c>
      <c r="F797" s="60">
        <v>0</v>
      </c>
      <c r="G797" s="18">
        <v>0</v>
      </c>
      <c r="H797" s="1"/>
    </row>
    <row r="798" spans="1:8" ht="38.25" x14ac:dyDescent="0.2">
      <c r="A798" s="66" t="s">
        <v>1267</v>
      </c>
      <c r="B798" s="70" t="s">
        <v>1268</v>
      </c>
      <c r="C798" s="59">
        <v>0</v>
      </c>
      <c r="D798" s="59">
        <v>0</v>
      </c>
      <c r="E798" s="59">
        <v>-262.60000000000002</v>
      </c>
      <c r="F798" s="60">
        <v>0</v>
      </c>
      <c r="G798" s="18">
        <v>0</v>
      </c>
      <c r="H798" s="1"/>
    </row>
    <row r="799" spans="1:8" ht="38.25" x14ac:dyDescent="0.2">
      <c r="A799" s="66" t="s">
        <v>1269</v>
      </c>
      <c r="B799" s="70" t="s">
        <v>1270</v>
      </c>
      <c r="C799" s="59">
        <v>0</v>
      </c>
      <c r="D799" s="59">
        <v>0</v>
      </c>
      <c r="E799" s="59">
        <v>-2307.3000000000002</v>
      </c>
      <c r="F799" s="60">
        <v>0</v>
      </c>
      <c r="G799" s="18">
        <v>0</v>
      </c>
      <c r="H799" s="1"/>
    </row>
    <row r="800" spans="1:8" ht="89.25" x14ac:dyDescent="0.2">
      <c r="A800" s="66" t="s">
        <v>1271</v>
      </c>
      <c r="B800" s="70" t="s">
        <v>1272</v>
      </c>
      <c r="C800" s="59">
        <v>0</v>
      </c>
      <c r="D800" s="59">
        <v>0</v>
      </c>
      <c r="E800" s="59">
        <v>-4056.7</v>
      </c>
      <c r="F800" s="60">
        <v>0</v>
      </c>
      <c r="G800" s="18">
        <v>0</v>
      </c>
      <c r="H800" s="1"/>
    </row>
    <row r="801" spans="1:8" ht="51" x14ac:dyDescent="0.2">
      <c r="A801" s="66" t="s">
        <v>1273</v>
      </c>
      <c r="B801" s="70" t="s">
        <v>1274</v>
      </c>
      <c r="C801" s="59">
        <v>0</v>
      </c>
      <c r="D801" s="59">
        <v>0</v>
      </c>
      <c r="E801" s="59">
        <v>-3476.8</v>
      </c>
      <c r="F801" s="60">
        <v>0</v>
      </c>
      <c r="G801" s="18">
        <v>0</v>
      </c>
      <c r="H801" s="1"/>
    </row>
    <row r="802" spans="1:8" ht="63.75" x14ac:dyDescent="0.2">
      <c r="A802" s="66" t="s">
        <v>1275</v>
      </c>
      <c r="B802" s="70" t="s">
        <v>1276</v>
      </c>
      <c r="C802" s="59">
        <v>0</v>
      </c>
      <c r="D802" s="59">
        <v>0</v>
      </c>
      <c r="E802" s="59">
        <v>-587.5</v>
      </c>
      <c r="F802" s="60">
        <v>0</v>
      </c>
      <c r="G802" s="18">
        <v>0</v>
      </c>
      <c r="H802" s="1"/>
    </row>
    <row r="803" spans="1:8" ht="63.75" x14ac:dyDescent="0.2">
      <c r="A803" s="66" t="s">
        <v>1277</v>
      </c>
      <c r="B803" s="70" t="s">
        <v>1278</v>
      </c>
      <c r="C803" s="59">
        <v>0</v>
      </c>
      <c r="D803" s="59">
        <v>0</v>
      </c>
      <c r="E803" s="59">
        <v>-0.2</v>
      </c>
      <c r="F803" s="60">
        <v>0</v>
      </c>
      <c r="G803" s="18">
        <v>0</v>
      </c>
      <c r="H803" s="1"/>
    </row>
    <row r="804" spans="1:8" ht="38.25" x14ac:dyDescent="0.2">
      <c r="A804" s="66" t="s">
        <v>1279</v>
      </c>
      <c r="B804" s="70" t="s">
        <v>1280</v>
      </c>
      <c r="C804" s="59">
        <v>0</v>
      </c>
      <c r="D804" s="59">
        <v>0</v>
      </c>
      <c r="E804" s="59">
        <v>-196.3</v>
      </c>
      <c r="F804" s="60">
        <v>0</v>
      </c>
      <c r="G804" s="18">
        <v>0</v>
      </c>
      <c r="H804" s="1"/>
    </row>
    <row r="805" spans="1:8" ht="89.25" x14ac:dyDescent="0.2">
      <c r="A805" s="66" t="s">
        <v>1281</v>
      </c>
      <c r="B805" s="70" t="s">
        <v>1282</v>
      </c>
      <c r="C805" s="59">
        <v>0</v>
      </c>
      <c r="D805" s="59">
        <v>0</v>
      </c>
      <c r="E805" s="59">
        <v>-0.5</v>
      </c>
      <c r="F805" s="60">
        <v>0</v>
      </c>
      <c r="G805" s="18">
        <v>0</v>
      </c>
      <c r="H805" s="1"/>
    </row>
    <row r="806" spans="1:8" ht="51" x14ac:dyDescent="0.2">
      <c r="A806" s="66" t="s">
        <v>1283</v>
      </c>
      <c r="B806" s="70" t="s">
        <v>1284</v>
      </c>
      <c r="C806" s="59">
        <v>0</v>
      </c>
      <c r="D806" s="59">
        <v>0</v>
      </c>
      <c r="E806" s="59">
        <v>-18366.099999999999</v>
      </c>
      <c r="F806" s="60">
        <v>0</v>
      </c>
      <c r="G806" s="18">
        <v>0</v>
      </c>
      <c r="H806" s="1"/>
    </row>
    <row r="807" spans="1:8" ht="102" x14ac:dyDescent="0.2">
      <c r="A807" s="66" t="s">
        <v>1285</v>
      </c>
      <c r="B807" s="70" t="s">
        <v>1286</v>
      </c>
      <c r="C807" s="59">
        <v>0</v>
      </c>
      <c r="D807" s="59">
        <v>0</v>
      </c>
      <c r="E807" s="59">
        <v>-791.4</v>
      </c>
      <c r="F807" s="60">
        <v>0</v>
      </c>
      <c r="G807" s="18">
        <v>0</v>
      </c>
      <c r="H807" s="1"/>
    </row>
    <row r="808" spans="1:8" ht="25.5" x14ac:dyDescent="0.2">
      <c r="A808" s="66" t="s">
        <v>1287</v>
      </c>
      <c r="B808" s="70" t="s">
        <v>1288</v>
      </c>
      <c r="C808" s="59">
        <v>0</v>
      </c>
      <c r="D808" s="59">
        <v>0</v>
      </c>
      <c r="E808" s="59">
        <v>-1363.3</v>
      </c>
      <c r="F808" s="60">
        <v>0</v>
      </c>
      <c r="G808" s="18">
        <v>0</v>
      </c>
      <c r="H808" s="1"/>
    </row>
    <row r="809" spans="1:8" ht="89.25" x14ac:dyDescent="0.2">
      <c r="A809" s="66" t="s">
        <v>1289</v>
      </c>
      <c r="B809" s="70" t="s">
        <v>1290</v>
      </c>
      <c r="C809" s="59">
        <v>0</v>
      </c>
      <c r="D809" s="59">
        <v>0</v>
      </c>
      <c r="E809" s="59">
        <v>-8482.1</v>
      </c>
      <c r="F809" s="60">
        <v>0</v>
      </c>
      <c r="G809" s="18">
        <v>0</v>
      </c>
      <c r="H809" s="1"/>
    </row>
    <row r="810" spans="1:8" ht="51" x14ac:dyDescent="0.2">
      <c r="A810" s="66" t="s">
        <v>1291</v>
      </c>
      <c r="B810" s="70" t="s">
        <v>1292</v>
      </c>
      <c r="C810" s="59">
        <v>0</v>
      </c>
      <c r="D810" s="59">
        <v>0</v>
      </c>
      <c r="E810" s="59">
        <v>-125.2</v>
      </c>
      <c r="F810" s="60">
        <v>0</v>
      </c>
      <c r="G810" s="18">
        <v>0</v>
      </c>
      <c r="H810" s="1"/>
    </row>
    <row r="811" spans="1:8" ht="25.5" x14ac:dyDescent="0.2">
      <c r="A811" s="66" t="s">
        <v>1293</v>
      </c>
      <c r="B811" s="70" t="s">
        <v>1294</v>
      </c>
      <c r="C811" s="59">
        <v>0</v>
      </c>
      <c r="D811" s="59">
        <v>0</v>
      </c>
      <c r="E811" s="59">
        <v>-2247</v>
      </c>
      <c r="F811" s="60">
        <v>0</v>
      </c>
      <c r="G811" s="18">
        <v>0</v>
      </c>
      <c r="H811" s="1"/>
    </row>
    <row r="812" spans="1:8" ht="51" x14ac:dyDescent="0.2">
      <c r="A812" s="66" t="s">
        <v>1295</v>
      </c>
      <c r="B812" s="70" t="s">
        <v>1296</v>
      </c>
      <c r="C812" s="59">
        <v>0</v>
      </c>
      <c r="D812" s="59">
        <v>0</v>
      </c>
      <c r="E812" s="59">
        <v>-9017.6</v>
      </c>
      <c r="F812" s="60">
        <v>0</v>
      </c>
      <c r="G812" s="18">
        <v>0</v>
      </c>
      <c r="H812" s="1"/>
    </row>
    <row r="813" spans="1:8" ht="63.75" x14ac:dyDescent="0.2">
      <c r="A813" s="66" t="s">
        <v>1297</v>
      </c>
      <c r="B813" s="70" t="s">
        <v>1298</v>
      </c>
      <c r="C813" s="59">
        <v>0</v>
      </c>
      <c r="D813" s="59">
        <v>0</v>
      </c>
      <c r="E813" s="59">
        <v>-823.4</v>
      </c>
      <c r="F813" s="60">
        <v>0</v>
      </c>
      <c r="G813" s="18">
        <v>0</v>
      </c>
      <c r="H813" s="1"/>
    </row>
    <row r="814" spans="1:8" ht="51" x14ac:dyDescent="0.2">
      <c r="A814" s="66" t="s">
        <v>1299</v>
      </c>
      <c r="B814" s="70" t="s">
        <v>1300</v>
      </c>
      <c r="C814" s="59">
        <v>0</v>
      </c>
      <c r="D814" s="59">
        <v>0</v>
      </c>
      <c r="E814" s="59">
        <v>-0.1</v>
      </c>
      <c r="F814" s="60">
        <v>0</v>
      </c>
      <c r="G814" s="18">
        <v>0</v>
      </c>
      <c r="H814" s="1"/>
    </row>
    <row r="815" spans="1:8" ht="51" x14ac:dyDescent="0.2">
      <c r="A815" s="66" t="s">
        <v>1301</v>
      </c>
      <c r="B815" s="70" t="s">
        <v>1302</v>
      </c>
      <c r="C815" s="59">
        <v>0</v>
      </c>
      <c r="D815" s="59">
        <v>0</v>
      </c>
      <c r="E815" s="59">
        <v>-1025.0999999999999</v>
      </c>
      <c r="F815" s="60">
        <v>0</v>
      </c>
      <c r="G815" s="18">
        <v>0</v>
      </c>
      <c r="H815" s="1"/>
    </row>
    <row r="816" spans="1:8" ht="51" x14ac:dyDescent="0.2">
      <c r="A816" s="66" t="s">
        <v>1303</v>
      </c>
      <c r="B816" s="70" t="s">
        <v>1304</v>
      </c>
      <c r="C816" s="59">
        <v>0</v>
      </c>
      <c r="D816" s="59">
        <v>0</v>
      </c>
      <c r="E816" s="59">
        <v>-2674.1</v>
      </c>
      <c r="F816" s="60">
        <v>0</v>
      </c>
      <c r="G816" s="18">
        <v>0</v>
      </c>
      <c r="H816" s="1"/>
    </row>
    <row r="817" spans="1:8" ht="38.25" x14ac:dyDescent="0.2">
      <c r="A817" s="66" t="s">
        <v>1305</v>
      </c>
      <c r="B817" s="70" t="s">
        <v>1306</v>
      </c>
      <c r="C817" s="59">
        <v>0</v>
      </c>
      <c r="D817" s="59">
        <v>0</v>
      </c>
      <c r="E817" s="59">
        <v>-11426.9</v>
      </c>
      <c r="F817" s="60">
        <v>0</v>
      </c>
      <c r="G817" s="18">
        <v>0</v>
      </c>
      <c r="H817" s="1"/>
    </row>
    <row r="818" spans="1:8" ht="102" x14ac:dyDescent="0.2">
      <c r="A818" s="66" t="s">
        <v>1307</v>
      </c>
      <c r="B818" s="70" t="s">
        <v>1308</v>
      </c>
      <c r="C818" s="59">
        <v>0</v>
      </c>
      <c r="D818" s="59">
        <v>0</v>
      </c>
      <c r="E818" s="59">
        <v>-24553.1</v>
      </c>
      <c r="F818" s="60">
        <v>0</v>
      </c>
      <c r="G818" s="18">
        <v>0</v>
      </c>
      <c r="H818" s="1"/>
    </row>
    <row r="819" spans="1:8" ht="89.25" x14ac:dyDescent="0.2">
      <c r="A819" s="66" t="s">
        <v>1309</v>
      </c>
      <c r="B819" s="70" t="s">
        <v>1310</v>
      </c>
      <c r="C819" s="59">
        <v>0</v>
      </c>
      <c r="D819" s="59">
        <v>0</v>
      </c>
      <c r="E819" s="59">
        <v>-47566.400000000001</v>
      </c>
      <c r="F819" s="60">
        <v>0</v>
      </c>
      <c r="G819" s="18">
        <v>0</v>
      </c>
      <c r="H819" s="1"/>
    </row>
    <row r="820" spans="1:8" ht="140.25" x14ac:dyDescent="0.2">
      <c r="A820" s="66" t="s">
        <v>1311</v>
      </c>
      <c r="B820" s="70" t="s">
        <v>1312</v>
      </c>
      <c r="C820" s="59">
        <v>0</v>
      </c>
      <c r="D820" s="59">
        <v>0</v>
      </c>
      <c r="E820" s="59">
        <v>-73.2</v>
      </c>
      <c r="F820" s="60">
        <v>0</v>
      </c>
      <c r="G820" s="18">
        <v>0</v>
      </c>
      <c r="H820" s="1"/>
    </row>
    <row r="821" spans="1:8" ht="165.75" x14ac:dyDescent="0.2">
      <c r="A821" s="66" t="s">
        <v>1313</v>
      </c>
      <c r="B821" s="70" t="s">
        <v>1314</v>
      </c>
      <c r="C821" s="59">
        <v>0</v>
      </c>
      <c r="D821" s="59">
        <v>0</v>
      </c>
      <c r="E821" s="59">
        <v>-53</v>
      </c>
      <c r="F821" s="60">
        <v>0</v>
      </c>
      <c r="G821" s="18">
        <v>0</v>
      </c>
      <c r="H821" s="1"/>
    </row>
    <row r="822" spans="1:8" ht="51" x14ac:dyDescent="0.2">
      <c r="A822" s="66" t="s">
        <v>1315</v>
      </c>
      <c r="B822" s="70" t="s">
        <v>1316</v>
      </c>
      <c r="C822" s="59">
        <v>0</v>
      </c>
      <c r="D822" s="59">
        <v>0</v>
      </c>
      <c r="E822" s="59">
        <v>-10.9</v>
      </c>
      <c r="F822" s="60">
        <v>0</v>
      </c>
      <c r="G822" s="18">
        <v>0</v>
      </c>
      <c r="H822" s="1"/>
    </row>
    <row r="823" spans="1:8" ht="38.25" x14ac:dyDescent="0.2">
      <c r="A823" s="66" t="s">
        <v>1317</v>
      </c>
      <c r="B823" s="70" t="s">
        <v>1318</v>
      </c>
      <c r="C823" s="59">
        <v>0</v>
      </c>
      <c r="D823" s="59">
        <v>0</v>
      </c>
      <c r="E823" s="59">
        <v>-2681.2</v>
      </c>
      <c r="F823" s="60">
        <v>0</v>
      </c>
      <c r="G823" s="18">
        <v>0</v>
      </c>
      <c r="H823" s="1"/>
    </row>
    <row r="824" spans="1:8" ht="38.25" x14ac:dyDescent="0.2">
      <c r="A824" s="71" t="s">
        <v>1319</v>
      </c>
      <c r="B824" s="72" t="s">
        <v>1320</v>
      </c>
      <c r="C824" s="57">
        <v>0</v>
      </c>
      <c r="D824" s="57">
        <v>0</v>
      </c>
      <c r="E824" s="57">
        <v>-45119.8</v>
      </c>
      <c r="F824" s="58">
        <v>0</v>
      </c>
      <c r="G824" s="41">
        <v>0</v>
      </c>
      <c r="H824" s="1"/>
    </row>
    <row r="825" spans="1:8" ht="38.25" x14ac:dyDescent="0.2">
      <c r="A825" s="66" t="s">
        <v>1321</v>
      </c>
      <c r="B825" s="70" t="s">
        <v>1320</v>
      </c>
      <c r="C825" s="59">
        <v>0</v>
      </c>
      <c r="D825" s="59">
        <v>0</v>
      </c>
      <c r="E825" s="59">
        <v>-588.4</v>
      </c>
      <c r="F825" s="60">
        <v>0</v>
      </c>
      <c r="G825" s="18">
        <v>0</v>
      </c>
      <c r="H825" s="1"/>
    </row>
    <row r="826" spans="1:8" ht="38.25" x14ac:dyDescent="0.2">
      <c r="A826" s="66" t="s">
        <v>1322</v>
      </c>
      <c r="B826" s="70" t="s">
        <v>1320</v>
      </c>
      <c r="C826" s="59">
        <v>0</v>
      </c>
      <c r="D826" s="59">
        <v>0</v>
      </c>
      <c r="E826" s="59">
        <v>-44531.4</v>
      </c>
      <c r="F826" s="60">
        <v>0</v>
      </c>
      <c r="G826" s="18">
        <v>0</v>
      </c>
      <c r="H826" s="1"/>
    </row>
    <row r="827" spans="1:8" ht="14.25" x14ac:dyDescent="0.2">
      <c r="A827" s="80" t="s">
        <v>819</v>
      </c>
      <c r="B827" s="80"/>
      <c r="C827" s="76">
        <f>C4+C566</f>
        <v>233028421.59999996</v>
      </c>
      <c r="D827" s="76">
        <f t="shared" ref="D827:E827" si="197">D4+D566</f>
        <v>234085560.29999995</v>
      </c>
      <c r="E827" s="76">
        <f t="shared" si="197"/>
        <v>237730002.39999995</v>
      </c>
      <c r="F827" s="77">
        <f>E827/C827</f>
        <v>1.0201759972784366</v>
      </c>
      <c r="G827" s="77">
        <f>E827/D827</f>
        <v>1.0155688462600143</v>
      </c>
      <c r="H827" s="1"/>
    </row>
    <row r="828" spans="1:8" x14ac:dyDescent="0.2">
      <c r="A828" s="81" t="s">
        <v>1324</v>
      </c>
      <c r="B828" s="81"/>
      <c r="C828" s="81"/>
      <c r="D828" s="81"/>
      <c r="E828" s="81"/>
      <c r="F828" s="81"/>
      <c r="G828" s="81"/>
    </row>
    <row r="829" spans="1:8" x14ac:dyDescent="0.2">
      <c r="F829" s="52"/>
      <c r="G829" s="45"/>
    </row>
    <row r="830" spans="1:8" x14ac:dyDescent="0.2">
      <c r="F830" s="52"/>
      <c r="G830" s="45"/>
    </row>
    <row r="831" spans="1:8" x14ac:dyDescent="0.2">
      <c r="F831" s="52"/>
      <c r="G831" s="45"/>
    </row>
    <row r="832" spans="1:8" x14ac:dyDescent="0.2">
      <c r="F832" s="52"/>
      <c r="G832" s="45"/>
    </row>
    <row r="833" spans="6:7" x14ac:dyDescent="0.2">
      <c r="F833" s="52"/>
      <c r="G833" s="45"/>
    </row>
    <row r="834" spans="6:7" x14ac:dyDescent="0.2">
      <c r="F834" s="52"/>
      <c r="G834" s="45"/>
    </row>
    <row r="835" spans="6:7" x14ac:dyDescent="0.2">
      <c r="F835" s="52"/>
      <c r="G835" s="45"/>
    </row>
    <row r="836" spans="6:7" x14ac:dyDescent="0.2">
      <c r="F836" s="52"/>
      <c r="G836" s="45"/>
    </row>
    <row r="837" spans="6:7" x14ac:dyDescent="0.2">
      <c r="F837" s="52"/>
      <c r="G837" s="45"/>
    </row>
    <row r="838" spans="6:7" x14ac:dyDescent="0.2">
      <c r="F838" s="52"/>
      <c r="G838" s="45"/>
    </row>
    <row r="839" spans="6:7" x14ac:dyDescent="0.2">
      <c r="F839" s="52"/>
      <c r="G839" s="45"/>
    </row>
    <row r="840" spans="6:7" x14ac:dyDescent="0.2">
      <c r="F840" s="52"/>
      <c r="G840" s="45"/>
    </row>
    <row r="841" spans="6:7" x14ac:dyDescent="0.2">
      <c r="F841" s="52"/>
      <c r="G841" s="45"/>
    </row>
    <row r="842" spans="6:7" x14ac:dyDescent="0.2">
      <c r="F842" s="52"/>
      <c r="G842" s="45"/>
    </row>
    <row r="843" spans="6:7" x14ac:dyDescent="0.2">
      <c r="F843" s="52"/>
      <c r="G843" s="45"/>
    </row>
    <row r="844" spans="6:7" x14ac:dyDescent="0.2">
      <c r="F844" s="52"/>
      <c r="G844" s="45"/>
    </row>
    <row r="845" spans="6:7" x14ac:dyDescent="0.2">
      <c r="F845" s="52"/>
      <c r="G845" s="45"/>
    </row>
    <row r="846" spans="6:7" x14ac:dyDescent="0.2">
      <c r="F846" s="52"/>
      <c r="G846" s="45"/>
    </row>
    <row r="847" spans="6:7" x14ac:dyDescent="0.2">
      <c r="F847" s="52"/>
      <c r="G847" s="45"/>
    </row>
    <row r="848" spans="6:7" x14ac:dyDescent="0.2">
      <c r="F848" s="52"/>
      <c r="G848" s="45"/>
    </row>
    <row r="849" spans="6:7" x14ac:dyDescent="0.2">
      <c r="F849" s="52"/>
      <c r="G849" s="45"/>
    </row>
    <row r="850" spans="6:7" x14ac:dyDescent="0.2">
      <c r="F850" s="52"/>
      <c r="G850" s="45"/>
    </row>
    <row r="851" spans="6:7" x14ac:dyDescent="0.2">
      <c r="F851" s="52"/>
      <c r="G851" s="45"/>
    </row>
    <row r="852" spans="6:7" x14ac:dyDescent="0.2">
      <c r="F852" s="52"/>
      <c r="G852" s="45"/>
    </row>
    <row r="853" spans="6:7" x14ac:dyDescent="0.2">
      <c r="F853" s="52"/>
      <c r="G853" s="45"/>
    </row>
    <row r="854" spans="6:7" x14ac:dyDescent="0.2">
      <c r="F854" s="52"/>
      <c r="G854" s="45"/>
    </row>
    <row r="855" spans="6:7" x14ac:dyDescent="0.2">
      <c r="F855" s="52"/>
      <c r="G855" s="45"/>
    </row>
    <row r="856" spans="6:7" x14ac:dyDescent="0.2">
      <c r="F856" s="52"/>
      <c r="G856" s="45"/>
    </row>
    <row r="857" spans="6:7" x14ac:dyDescent="0.2">
      <c r="F857" s="52"/>
      <c r="G857" s="45"/>
    </row>
    <row r="858" spans="6:7" x14ac:dyDescent="0.2">
      <c r="F858" s="52"/>
      <c r="G858" s="45"/>
    </row>
    <row r="859" spans="6:7" x14ac:dyDescent="0.2">
      <c r="F859" s="52"/>
      <c r="G859" s="45"/>
    </row>
    <row r="860" spans="6:7" x14ac:dyDescent="0.2">
      <c r="F860" s="52"/>
      <c r="G860" s="45"/>
    </row>
    <row r="861" spans="6:7" x14ac:dyDescent="0.2">
      <c r="F861" s="52"/>
      <c r="G861" s="45"/>
    </row>
    <row r="862" spans="6:7" x14ac:dyDescent="0.2">
      <c r="F862" s="52"/>
      <c r="G862" s="45"/>
    </row>
    <row r="863" spans="6:7" x14ac:dyDescent="0.2">
      <c r="F863" s="52"/>
      <c r="G863" s="45"/>
    </row>
    <row r="864" spans="6:7" x14ac:dyDescent="0.2">
      <c r="F864" s="52"/>
      <c r="G864" s="45"/>
    </row>
    <row r="865" spans="6:7" x14ac:dyDescent="0.2">
      <c r="F865" s="52"/>
      <c r="G865" s="45"/>
    </row>
    <row r="866" spans="6:7" x14ac:dyDescent="0.2">
      <c r="F866" s="52"/>
      <c r="G866" s="45"/>
    </row>
    <row r="867" spans="6:7" x14ac:dyDescent="0.2">
      <c r="F867" s="52"/>
      <c r="G867" s="45"/>
    </row>
    <row r="868" spans="6:7" x14ac:dyDescent="0.2">
      <c r="F868" s="52"/>
      <c r="G868" s="45"/>
    </row>
    <row r="869" spans="6:7" x14ac:dyDescent="0.2">
      <c r="F869" s="52"/>
      <c r="G869" s="45"/>
    </row>
    <row r="870" spans="6:7" x14ac:dyDescent="0.2">
      <c r="F870" s="52"/>
      <c r="G870" s="45"/>
    </row>
    <row r="871" spans="6:7" x14ac:dyDescent="0.2">
      <c r="F871" s="52"/>
      <c r="G871" s="45"/>
    </row>
    <row r="872" spans="6:7" x14ac:dyDescent="0.2">
      <c r="F872" s="52"/>
      <c r="G872" s="45"/>
    </row>
    <row r="873" spans="6:7" x14ac:dyDescent="0.2">
      <c r="F873" s="52"/>
      <c r="G873" s="45"/>
    </row>
    <row r="874" spans="6:7" x14ac:dyDescent="0.2">
      <c r="F874" s="52"/>
      <c r="G874" s="45"/>
    </row>
    <row r="875" spans="6:7" x14ac:dyDescent="0.2">
      <c r="F875" s="52"/>
      <c r="G875" s="45"/>
    </row>
    <row r="876" spans="6:7" x14ac:dyDescent="0.2">
      <c r="F876" s="52"/>
      <c r="G876" s="45"/>
    </row>
    <row r="877" spans="6:7" x14ac:dyDescent="0.2">
      <c r="F877" s="52"/>
      <c r="G877" s="45"/>
    </row>
    <row r="878" spans="6:7" x14ac:dyDescent="0.2">
      <c r="F878" s="52"/>
      <c r="G878" s="45"/>
    </row>
    <row r="879" spans="6:7" x14ac:dyDescent="0.2">
      <c r="F879" s="52"/>
      <c r="G879" s="45"/>
    </row>
    <row r="880" spans="6:7" x14ac:dyDescent="0.2">
      <c r="F880" s="52"/>
      <c r="G880" s="45"/>
    </row>
    <row r="881" spans="6:7" x14ac:dyDescent="0.2">
      <c r="F881" s="52"/>
      <c r="G881" s="45"/>
    </row>
    <row r="882" spans="6:7" x14ac:dyDescent="0.2">
      <c r="F882" s="52"/>
      <c r="G882" s="45"/>
    </row>
    <row r="883" spans="6:7" x14ac:dyDescent="0.2">
      <c r="F883" s="52"/>
      <c r="G883" s="45"/>
    </row>
    <row r="884" spans="6:7" x14ac:dyDescent="0.2">
      <c r="F884" s="52"/>
      <c r="G884" s="45"/>
    </row>
    <row r="885" spans="6:7" x14ac:dyDescent="0.2">
      <c r="F885" s="52"/>
      <c r="G885" s="45"/>
    </row>
    <row r="886" spans="6:7" x14ac:dyDescent="0.2">
      <c r="F886" s="52"/>
      <c r="G886" s="45"/>
    </row>
    <row r="887" spans="6:7" x14ac:dyDescent="0.2">
      <c r="F887" s="52"/>
      <c r="G887" s="45"/>
    </row>
    <row r="888" spans="6:7" x14ac:dyDescent="0.2">
      <c r="F888" s="52"/>
      <c r="G888" s="45"/>
    </row>
    <row r="889" spans="6:7" x14ac:dyDescent="0.2">
      <c r="F889" s="52"/>
      <c r="G889" s="45"/>
    </row>
    <row r="890" spans="6:7" x14ac:dyDescent="0.2">
      <c r="F890" s="52"/>
      <c r="G890" s="45"/>
    </row>
    <row r="891" spans="6:7" x14ac:dyDescent="0.2">
      <c r="F891" s="52"/>
      <c r="G891" s="45"/>
    </row>
    <row r="892" spans="6:7" x14ac:dyDescent="0.2">
      <c r="F892" s="52"/>
      <c r="G892" s="45"/>
    </row>
    <row r="893" spans="6:7" x14ac:dyDescent="0.2">
      <c r="F893" s="52"/>
      <c r="G893" s="45"/>
    </row>
    <row r="894" spans="6:7" x14ac:dyDescent="0.2">
      <c r="F894" s="52"/>
      <c r="G894" s="45"/>
    </row>
    <row r="895" spans="6:7" x14ac:dyDescent="0.2">
      <c r="F895" s="52"/>
      <c r="G895" s="45"/>
    </row>
    <row r="896" spans="6:7" x14ac:dyDescent="0.2">
      <c r="F896" s="52"/>
      <c r="G896" s="45"/>
    </row>
    <row r="897" spans="6:7" x14ac:dyDescent="0.2">
      <c r="F897" s="52"/>
      <c r="G897" s="45"/>
    </row>
    <row r="898" spans="6:7" x14ac:dyDescent="0.2">
      <c r="F898" s="52"/>
      <c r="G898" s="45"/>
    </row>
    <row r="899" spans="6:7" x14ac:dyDescent="0.2">
      <c r="F899" s="52"/>
      <c r="G899" s="45"/>
    </row>
    <row r="900" spans="6:7" x14ac:dyDescent="0.2">
      <c r="F900" s="52"/>
      <c r="G900" s="45"/>
    </row>
    <row r="901" spans="6:7" x14ac:dyDescent="0.2">
      <c r="F901" s="52"/>
      <c r="G901" s="45"/>
    </row>
    <row r="902" spans="6:7" x14ac:dyDescent="0.2">
      <c r="F902" s="52"/>
      <c r="G902" s="45"/>
    </row>
    <row r="903" spans="6:7" x14ac:dyDescent="0.2">
      <c r="F903" s="52"/>
      <c r="G903" s="45"/>
    </row>
    <row r="904" spans="6:7" x14ac:dyDescent="0.2">
      <c r="F904" s="52"/>
      <c r="G904" s="45"/>
    </row>
    <row r="905" spans="6:7" x14ac:dyDescent="0.2">
      <c r="F905" s="52"/>
      <c r="G905" s="45"/>
    </row>
    <row r="906" spans="6:7" x14ac:dyDescent="0.2">
      <c r="F906" s="52"/>
      <c r="G906" s="45"/>
    </row>
    <row r="907" spans="6:7" x14ac:dyDescent="0.2">
      <c r="F907" s="52"/>
      <c r="G907" s="45"/>
    </row>
    <row r="908" spans="6:7" x14ac:dyDescent="0.2">
      <c r="F908" s="52"/>
      <c r="G908" s="45"/>
    </row>
    <row r="909" spans="6:7" x14ac:dyDescent="0.2">
      <c r="F909" s="52"/>
      <c r="G909" s="45"/>
    </row>
    <row r="910" spans="6:7" x14ac:dyDescent="0.2">
      <c r="F910" s="52"/>
      <c r="G910" s="45"/>
    </row>
    <row r="911" spans="6:7" x14ac:dyDescent="0.2">
      <c r="F911" s="52"/>
      <c r="G911" s="45"/>
    </row>
    <row r="912" spans="6:7" x14ac:dyDescent="0.2">
      <c r="F912" s="52"/>
      <c r="G912" s="45"/>
    </row>
    <row r="913" spans="6:7" x14ac:dyDescent="0.2">
      <c r="F913" s="52"/>
      <c r="G913" s="45"/>
    </row>
    <row r="914" spans="6:7" x14ac:dyDescent="0.2">
      <c r="F914" s="52"/>
      <c r="G914" s="45"/>
    </row>
    <row r="915" spans="6:7" x14ac:dyDescent="0.2">
      <c r="F915" s="52"/>
      <c r="G915" s="45"/>
    </row>
    <row r="916" spans="6:7" x14ac:dyDescent="0.2">
      <c r="F916" s="52"/>
      <c r="G916" s="45"/>
    </row>
    <row r="917" spans="6:7" x14ac:dyDescent="0.2">
      <c r="F917" s="52"/>
      <c r="G917" s="45"/>
    </row>
    <row r="918" spans="6:7" x14ac:dyDescent="0.2">
      <c r="F918" s="52"/>
      <c r="G918" s="45"/>
    </row>
    <row r="919" spans="6:7" x14ac:dyDescent="0.2">
      <c r="F919" s="52"/>
      <c r="G919" s="45"/>
    </row>
    <row r="920" spans="6:7" x14ac:dyDescent="0.2">
      <c r="F920" s="52"/>
      <c r="G920" s="45"/>
    </row>
    <row r="921" spans="6:7" x14ac:dyDescent="0.2">
      <c r="F921" s="52"/>
      <c r="G921" s="45"/>
    </row>
    <row r="922" spans="6:7" x14ac:dyDescent="0.2">
      <c r="F922" s="52"/>
      <c r="G922" s="45"/>
    </row>
    <row r="923" spans="6:7" x14ac:dyDescent="0.2">
      <c r="F923" s="52"/>
      <c r="G923" s="45"/>
    </row>
    <row r="924" spans="6:7" x14ac:dyDescent="0.2">
      <c r="F924" s="52"/>
      <c r="G924" s="45"/>
    </row>
    <row r="925" spans="6:7" x14ac:dyDescent="0.2">
      <c r="F925" s="52"/>
      <c r="G925" s="45"/>
    </row>
    <row r="926" spans="6:7" x14ac:dyDescent="0.2">
      <c r="F926" s="52"/>
      <c r="G926" s="45"/>
    </row>
    <row r="927" spans="6:7" x14ac:dyDescent="0.2">
      <c r="F927" s="52"/>
      <c r="G927" s="45"/>
    </row>
    <row r="928" spans="6:7" x14ac:dyDescent="0.2">
      <c r="F928" s="52"/>
      <c r="G928" s="45"/>
    </row>
    <row r="929" spans="6:7" x14ac:dyDescent="0.2">
      <c r="F929" s="52"/>
      <c r="G929" s="45"/>
    </row>
    <row r="930" spans="6:7" x14ac:dyDescent="0.2">
      <c r="F930" s="52"/>
      <c r="G930" s="45"/>
    </row>
    <row r="931" spans="6:7" x14ac:dyDescent="0.2">
      <c r="F931" s="52"/>
      <c r="G931" s="45"/>
    </row>
    <row r="932" spans="6:7" x14ac:dyDescent="0.2">
      <c r="F932" s="52"/>
      <c r="G932" s="45"/>
    </row>
    <row r="933" spans="6:7" x14ac:dyDescent="0.2">
      <c r="F933" s="52"/>
      <c r="G933" s="45"/>
    </row>
    <row r="934" spans="6:7" x14ac:dyDescent="0.2">
      <c r="F934" s="52"/>
      <c r="G934" s="45"/>
    </row>
    <row r="935" spans="6:7" x14ac:dyDescent="0.2">
      <c r="F935" s="52"/>
      <c r="G935" s="45"/>
    </row>
    <row r="936" spans="6:7" x14ac:dyDescent="0.2">
      <c r="F936" s="52"/>
      <c r="G936" s="45"/>
    </row>
    <row r="937" spans="6:7" x14ac:dyDescent="0.2">
      <c r="F937" s="52"/>
      <c r="G937" s="45"/>
    </row>
    <row r="938" spans="6:7" x14ac:dyDescent="0.2">
      <c r="F938" s="52"/>
      <c r="G938" s="45"/>
    </row>
    <row r="939" spans="6:7" x14ac:dyDescent="0.2">
      <c r="F939" s="52"/>
      <c r="G939" s="45"/>
    </row>
    <row r="940" spans="6:7" x14ac:dyDescent="0.2">
      <c r="F940" s="52"/>
      <c r="G940" s="45"/>
    </row>
    <row r="941" spans="6:7" x14ac:dyDescent="0.2">
      <c r="F941" s="52"/>
      <c r="G941" s="45"/>
    </row>
    <row r="942" spans="6:7" x14ac:dyDescent="0.2">
      <c r="F942" s="52"/>
      <c r="G942" s="45"/>
    </row>
    <row r="943" spans="6:7" x14ac:dyDescent="0.2">
      <c r="F943" s="52"/>
      <c r="G943" s="45"/>
    </row>
    <row r="944" spans="6:7" x14ac:dyDescent="0.2">
      <c r="F944" s="52"/>
      <c r="G944" s="45"/>
    </row>
    <row r="945" spans="6:7" x14ac:dyDescent="0.2">
      <c r="F945" s="52"/>
      <c r="G945" s="45"/>
    </row>
    <row r="946" spans="6:7" x14ac:dyDescent="0.2">
      <c r="F946" s="52"/>
      <c r="G946" s="45"/>
    </row>
    <row r="947" spans="6:7" x14ac:dyDescent="0.2">
      <c r="F947" s="52"/>
      <c r="G947" s="45"/>
    </row>
    <row r="948" spans="6:7" x14ac:dyDescent="0.2">
      <c r="F948" s="52"/>
      <c r="G948" s="45"/>
    </row>
    <row r="949" spans="6:7" x14ac:dyDescent="0.2">
      <c r="F949" s="52"/>
      <c r="G949" s="45"/>
    </row>
    <row r="950" spans="6:7" x14ac:dyDescent="0.2">
      <c r="F950" s="52"/>
      <c r="G950" s="45"/>
    </row>
    <row r="951" spans="6:7" x14ac:dyDescent="0.2">
      <c r="F951" s="52"/>
      <c r="G951" s="45"/>
    </row>
    <row r="952" spans="6:7" x14ac:dyDescent="0.2">
      <c r="F952" s="52"/>
      <c r="G952" s="45"/>
    </row>
    <row r="953" spans="6:7" x14ac:dyDescent="0.2">
      <c r="F953" s="52"/>
      <c r="G953" s="45"/>
    </row>
    <row r="954" spans="6:7" x14ac:dyDescent="0.2">
      <c r="F954" s="52"/>
      <c r="G954" s="45"/>
    </row>
    <row r="955" spans="6:7" x14ac:dyDescent="0.2">
      <c r="F955" s="52"/>
      <c r="G955" s="45"/>
    </row>
    <row r="956" spans="6:7" x14ac:dyDescent="0.2">
      <c r="F956" s="52"/>
      <c r="G956" s="45"/>
    </row>
    <row r="957" spans="6:7" x14ac:dyDescent="0.2">
      <c r="F957" s="52"/>
      <c r="G957" s="45"/>
    </row>
    <row r="958" spans="6:7" x14ac:dyDescent="0.2">
      <c r="F958" s="52"/>
      <c r="G958" s="45"/>
    </row>
    <row r="959" spans="6:7" x14ac:dyDescent="0.2">
      <c r="F959" s="52"/>
      <c r="G959" s="45"/>
    </row>
    <row r="960" spans="6:7" x14ac:dyDescent="0.2">
      <c r="F960" s="52"/>
      <c r="G960" s="45"/>
    </row>
    <row r="961" spans="6:7" x14ac:dyDescent="0.2">
      <c r="F961" s="52"/>
      <c r="G961" s="45"/>
    </row>
    <row r="962" spans="6:7" x14ac:dyDescent="0.2">
      <c r="F962" s="52"/>
      <c r="G962" s="45"/>
    </row>
    <row r="963" spans="6:7" x14ac:dyDescent="0.2">
      <c r="F963" s="52"/>
      <c r="G963" s="45"/>
    </row>
    <row r="964" spans="6:7" x14ac:dyDescent="0.2">
      <c r="F964" s="52"/>
      <c r="G964" s="45"/>
    </row>
    <row r="965" spans="6:7" x14ac:dyDescent="0.2">
      <c r="F965" s="52"/>
      <c r="G965" s="45"/>
    </row>
    <row r="966" spans="6:7" x14ac:dyDescent="0.2">
      <c r="F966" s="52"/>
      <c r="G966" s="45"/>
    </row>
    <row r="967" spans="6:7" x14ac:dyDescent="0.2">
      <c r="F967" s="52"/>
      <c r="G967" s="45"/>
    </row>
    <row r="968" spans="6:7" x14ac:dyDescent="0.2">
      <c r="F968" s="52"/>
      <c r="G968" s="45"/>
    </row>
    <row r="969" spans="6:7" x14ac:dyDescent="0.2">
      <c r="F969" s="52"/>
      <c r="G969" s="45"/>
    </row>
    <row r="970" spans="6:7" x14ac:dyDescent="0.2">
      <c r="F970" s="52"/>
      <c r="G970" s="45"/>
    </row>
    <row r="971" spans="6:7" x14ac:dyDescent="0.2">
      <c r="F971" s="52"/>
      <c r="G971" s="45"/>
    </row>
    <row r="972" spans="6:7" x14ac:dyDescent="0.2">
      <c r="F972" s="52"/>
      <c r="G972" s="45"/>
    </row>
    <row r="973" spans="6:7" x14ac:dyDescent="0.2">
      <c r="F973" s="52"/>
      <c r="G973" s="45"/>
    </row>
    <row r="974" spans="6:7" x14ac:dyDescent="0.2">
      <c r="F974" s="52"/>
      <c r="G974" s="45"/>
    </row>
    <row r="975" spans="6:7" x14ac:dyDescent="0.2">
      <c r="F975" s="52"/>
      <c r="G975" s="45"/>
    </row>
    <row r="976" spans="6:7" x14ac:dyDescent="0.2">
      <c r="F976" s="52"/>
      <c r="G976" s="45"/>
    </row>
    <row r="977" spans="6:7" x14ac:dyDescent="0.2">
      <c r="F977" s="52"/>
      <c r="G977" s="45"/>
    </row>
    <row r="978" spans="6:7" x14ac:dyDescent="0.2">
      <c r="F978" s="52"/>
      <c r="G978" s="45"/>
    </row>
    <row r="979" spans="6:7" x14ac:dyDescent="0.2">
      <c r="F979" s="52"/>
      <c r="G979" s="45"/>
    </row>
    <row r="980" spans="6:7" x14ac:dyDescent="0.2">
      <c r="F980" s="52"/>
      <c r="G980" s="45"/>
    </row>
    <row r="981" spans="6:7" x14ac:dyDescent="0.2">
      <c r="F981" s="52"/>
      <c r="G981" s="45"/>
    </row>
    <row r="982" spans="6:7" x14ac:dyDescent="0.2">
      <c r="F982" s="52"/>
      <c r="G982" s="45"/>
    </row>
    <row r="983" spans="6:7" x14ac:dyDescent="0.2">
      <c r="F983" s="52"/>
      <c r="G983" s="45"/>
    </row>
    <row r="984" spans="6:7" x14ac:dyDescent="0.2">
      <c r="F984" s="52"/>
      <c r="G984" s="45"/>
    </row>
    <row r="985" spans="6:7" x14ac:dyDescent="0.2">
      <c r="F985" s="52"/>
      <c r="G985" s="45"/>
    </row>
    <row r="986" spans="6:7" x14ac:dyDescent="0.2">
      <c r="F986" s="52"/>
      <c r="G986" s="45"/>
    </row>
    <row r="987" spans="6:7" x14ac:dyDescent="0.2">
      <c r="F987" s="52"/>
      <c r="G987" s="45"/>
    </row>
    <row r="988" spans="6:7" x14ac:dyDescent="0.2">
      <c r="F988" s="52"/>
      <c r="G988" s="45"/>
    </row>
    <row r="989" spans="6:7" x14ac:dyDescent="0.2">
      <c r="F989" s="52"/>
      <c r="G989" s="45"/>
    </row>
    <row r="990" spans="6:7" x14ac:dyDescent="0.2">
      <c r="F990" s="52"/>
      <c r="G990" s="45"/>
    </row>
    <row r="991" spans="6:7" x14ac:dyDescent="0.2">
      <c r="F991" s="52"/>
      <c r="G991" s="45"/>
    </row>
    <row r="992" spans="6:7" x14ac:dyDescent="0.2">
      <c r="F992" s="52"/>
      <c r="G992" s="45"/>
    </row>
    <row r="993" spans="6:7" x14ac:dyDescent="0.2">
      <c r="F993" s="52"/>
      <c r="G993" s="45"/>
    </row>
    <row r="994" spans="6:7" x14ac:dyDescent="0.2">
      <c r="F994" s="52"/>
      <c r="G994" s="45"/>
    </row>
    <row r="995" spans="6:7" x14ac:dyDescent="0.2">
      <c r="F995" s="52"/>
      <c r="G995" s="45"/>
    </row>
    <row r="996" spans="6:7" x14ac:dyDescent="0.2">
      <c r="F996" s="52"/>
      <c r="G996" s="45"/>
    </row>
    <row r="997" spans="6:7" x14ac:dyDescent="0.2">
      <c r="F997" s="52"/>
      <c r="G997" s="45"/>
    </row>
    <row r="998" spans="6:7" x14ac:dyDescent="0.2">
      <c r="F998" s="52"/>
      <c r="G998" s="45"/>
    </row>
    <row r="999" spans="6:7" x14ac:dyDescent="0.2">
      <c r="F999" s="52"/>
      <c r="G999" s="45"/>
    </row>
    <row r="1000" spans="6:7" x14ac:dyDescent="0.2">
      <c r="F1000" s="52"/>
      <c r="G1000" s="45"/>
    </row>
  </sheetData>
  <autoFilter ref="A3:H827"/>
  <mergeCells count="3">
    <mergeCell ref="A1:F1"/>
    <mergeCell ref="A827:B827"/>
    <mergeCell ref="A828:G828"/>
  </mergeCells>
  <printOptions horizontalCentered="1"/>
  <pageMargins left="0.39370078740157483" right="0.39370078740157483" top="0.39370078740157483" bottom="0.27559055118110237" header="0.31496062992125984" footer="3.937007874015748E-2"/>
  <pageSetup paperSize="9" scale="50" fitToHeight="0" orientation="portrait"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Исполнение доходов</vt:lpstr>
      <vt:lpstr>'Исполнение доходов'!Заголовки_для_печати</vt:lpstr>
      <vt:lpstr>'Исполнение доходов'!Область_печати</vt:lpstr>
    </vt:vector>
  </TitlesOfParts>
  <Company>MFNSO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Рогожникова Екатерина Олеговна</dc:creator>
  <cp:lastModifiedBy>Штибен Людмила Анатольевна</cp:lastModifiedBy>
  <cp:lastPrinted>2022-03-24T04:41:32Z</cp:lastPrinted>
  <dcterms:created xsi:type="dcterms:W3CDTF">2013-04-11T07:04:13Z</dcterms:created>
  <dcterms:modified xsi:type="dcterms:W3CDTF">2022-03-24T04:41:46Z</dcterms:modified>
</cp:coreProperties>
</file>